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4270" windowHeight="12525" activeTab="1"/>
  </bookViews>
  <sheets>
    <sheet name="16.05.2023 плюс Ровеньки " sheetId="50" r:id="rId1"/>
    <sheet name="06.08.2023 в поправки" sheetId="51" r:id="rId2"/>
  </sheets>
  <definedNames>
    <definedName name="_xlnm.Print_Titles" localSheetId="1">'06.08.2023 в поправки'!$5:$8</definedName>
    <definedName name="_xlnm.Print_Titles" localSheetId="0">'16.05.2023 плюс Ровеньки '!$5:$8</definedName>
    <definedName name="_xlnm.Print_Area" localSheetId="1">'06.08.2023 в поправки'!$A$1:$V$118</definedName>
    <definedName name="_xlnm.Print_Area" localSheetId="0">'16.05.2023 плюс Ровеньки '!$A$1:$V$113</definedName>
  </definedNames>
  <calcPr calcId="124519"/>
</workbook>
</file>

<file path=xl/calcChain.xml><?xml version="1.0" encoding="utf-8"?>
<calcChain xmlns="http://schemas.openxmlformats.org/spreadsheetml/2006/main">
  <c r="L108" i="51"/>
  <c r="K108"/>
  <c r="J108"/>
  <c r="H108"/>
  <c r="K113"/>
  <c r="L113" s="1"/>
  <c r="L110"/>
  <c r="K110"/>
  <c r="K112"/>
  <c r="L112" s="1"/>
  <c r="K109"/>
  <c r="L109" s="1"/>
  <c r="L111"/>
  <c r="K111"/>
  <c r="K114"/>
  <c r="L114" s="1"/>
  <c r="L117" l="1"/>
  <c r="L116"/>
  <c r="L115" s="1"/>
  <c r="K115"/>
  <c r="J115"/>
  <c r="H115"/>
  <c r="K60"/>
  <c r="J60"/>
  <c r="H60"/>
  <c r="G106"/>
  <c r="F106"/>
  <c r="E106"/>
  <c r="E60" s="1"/>
  <c r="C106"/>
  <c r="C60" s="1"/>
  <c r="G60"/>
  <c r="G63" s="1"/>
  <c r="F60"/>
  <c r="F62" s="1"/>
  <c r="V57"/>
  <c r="U57"/>
  <c r="T57"/>
  <c r="R57"/>
  <c r="U56"/>
  <c r="U55" s="1"/>
  <c r="V55"/>
  <c r="T55"/>
  <c r="R55"/>
  <c r="V53"/>
  <c r="U53"/>
  <c r="T53"/>
  <c r="R53"/>
  <c r="V52"/>
  <c r="V51" s="1"/>
  <c r="U51"/>
  <c r="T51"/>
  <c r="R51"/>
  <c r="V49"/>
  <c r="U49"/>
  <c r="T49"/>
  <c r="R49"/>
  <c r="V46"/>
  <c r="V45" s="1"/>
  <c r="U46"/>
  <c r="U45" s="1"/>
  <c r="T45"/>
  <c r="R45"/>
  <c r="W44"/>
  <c r="U44"/>
  <c r="V44" s="1"/>
  <c r="V43" s="1"/>
  <c r="R44"/>
  <c r="W43"/>
  <c r="T43"/>
  <c r="R43"/>
  <c r="U42"/>
  <c r="U41" s="1"/>
  <c r="T41"/>
  <c r="S41"/>
  <c r="S11" s="1"/>
  <c r="R41"/>
  <c r="U40"/>
  <c r="U39" s="1"/>
  <c r="T39"/>
  <c r="R39"/>
  <c r="V37"/>
  <c r="U37"/>
  <c r="T37"/>
  <c r="R37"/>
  <c r="V35"/>
  <c r="U35"/>
  <c r="T35"/>
  <c r="R35"/>
  <c r="V33"/>
  <c r="U33"/>
  <c r="T33"/>
  <c r="R33"/>
  <c r="V31"/>
  <c r="U31"/>
  <c r="T31"/>
  <c r="R31"/>
  <c r="U30"/>
  <c r="U29" s="1"/>
  <c r="T29"/>
  <c r="R29"/>
  <c r="U28"/>
  <c r="V28" s="1"/>
  <c r="V27" s="1"/>
  <c r="U27"/>
  <c r="T27"/>
  <c r="R27"/>
  <c r="V26"/>
  <c r="V25" s="1"/>
  <c r="U25"/>
  <c r="T25"/>
  <c r="R25"/>
  <c r="V21"/>
  <c r="U21"/>
  <c r="T21"/>
  <c r="R21"/>
  <c r="V19"/>
  <c r="U19"/>
  <c r="T19"/>
  <c r="R19"/>
  <c r="V17"/>
  <c r="U17"/>
  <c r="T17"/>
  <c r="R17"/>
  <c r="V16"/>
  <c r="V15"/>
  <c r="L109" i="50"/>
  <c r="K109"/>
  <c r="K108" s="1"/>
  <c r="K60" s="1"/>
  <c r="L108"/>
  <c r="J108"/>
  <c r="H108"/>
  <c r="H60" s="1"/>
  <c r="L112"/>
  <c r="L111"/>
  <c r="L110" s="1"/>
  <c r="K110"/>
  <c r="J110"/>
  <c r="J60" s="1"/>
  <c r="H110"/>
  <c r="G106"/>
  <c r="G60" s="1"/>
  <c r="G63" s="1"/>
  <c r="F106"/>
  <c r="F60" s="1"/>
  <c r="F62" s="1"/>
  <c r="E106"/>
  <c r="C106"/>
  <c r="E60"/>
  <c r="C60"/>
  <c r="V57"/>
  <c r="U57"/>
  <c r="T57"/>
  <c r="R57"/>
  <c r="U56"/>
  <c r="V55"/>
  <c r="U55"/>
  <c r="T55"/>
  <c r="R55"/>
  <c r="V53"/>
  <c r="U53"/>
  <c r="T53"/>
  <c r="R53"/>
  <c r="V52"/>
  <c r="V51" s="1"/>
  <c r="U51"/>
  <c r="T51"/>
  <c r="R51"/>
  <c r="V49"/>
  <c r="U49"/>
  <c r="T49"/>
  <c r="R49"/>
  <c r="U46"/>
  <c r="U45" s="1"/>
  <c r="T45"/>
  <c r="R45"/>
  <c r="W44"/>
  <c r="U44"/>
  <c r="V44" s="1"/>
  <c r="V43" s="1"/>
  <c r="R44"/>
  <c r="R43" s="1"/>
  <c r="W43"/>
  <c r="U43"/>
  <c r="T43"/>
  <c r="U42"/>
  <c r="V42" s="1"/>
  <c r="V41" s="1"/>
  <c r="T41"/>
  <c r="S41"/>
  <c r="R41"/>
  <c r="U40"/>
  <c r="V40" s="1"/>
  <c r="V39" s="1"/>
  <c r="T39"/>
  <c r="R39"/>
  <c r="V37"/>
  <c r="U37"/>
  <c r="T37"/>
  <c r="R37"/>
  <c r="V35"/>
  <c r="U35"/>
  <c r="T35"/>
  <c r="R35"/>
  <c r="V33"/>
  <c r="U33"/>
  <c r="T33"/>
  <c r="R33"/>
  <c r="V31"/>
  <c r="U31"/>
  <c r="T31"/>
  <c r="R31"/>
  <c r="U30"/>
  <c r="U29" s="1"/>
  <c r="T29"/>
  <c r="R29"/>
  <c r="U28"/>
  <c r="U27" s="1"/>
  <c r="T27"/>
  <c r="R27"/>
  <c r="V26"/>
  <c r="V25"/>
  <c r="U25"/>
  <c r="T25"/>
  <c r="R25"/>
  <c r="V21"/>
  <c r="U21"/>
  <c r="T21"/>
  <c r="R21"/>
  <c r="V19"/>
  <c r="U19"/>
  <c r="T19"/>
  <c r="R19"/>
  <c r="V17"/>
  <c r="U17"/>
  <c r="T17"/>
  <c r="T11" s="1"/>
  <c r="R17"/>
  <c r="V16"/>
  <c r="V15"/>
  <c r="S11"/>
  <c r="V42" i="51" l="1"/>
  <c r="V41" s="1"/>
  <c r="V11" s="1"/>
  <c r="L60"/>
  <c r="V40"/>
  <c r="V39" s="1"/>
  <c r="U43"/>
  <c r="R11"/>
  <c r="T11"/>
  <c r="U11"/>
  <c r="L60" i="50"/>
  <c r="R11"/>
  <c r="V46"/>
  <c r="V45" s="1"/>
  <c r="V28"/>
  <c r="V27" s="1"/>
  <c r="U39"/>
  <c r="V11"/>
  <c r="U41"/>
  <c r="U11" s="1"/>
</calcChain>
</file>

<file path=xl/sharedStrings.xml><?xml version="1.0" encoding="utf-8"?>
<sst xmlns="http://schemas.openxmlformats.org/spreadsheetml/2006/main" count="225" uniqueCount="66">
  <si>
    <t>№ п/п</t>
  </si>
  <si>
    <t>Наименование районов, городских округов, поселений, населенных пунктов</t>
  </si>
  <si>
    <t>в том числе</t>
  </si>
  <si>
    <t>Стоимость ВСЕГО,                      тыс. рублей</t>
  </si>
  <si>
    <t>муници-пальный бюджет</t>
  </si>
  <si>
    <t>ВСЕГО</t>
  </si>
  <si>
    <t>в том числе:</t>
  </si>
  <si>
    <t>Алексеевский городской округ</t>
  </si>
  <si>
    <t>Белгородский район</t>
  </si>
  <si>
    <t>Борисовский район</t>
  </si>
  <si>
    <t>Валуйский городской округ</t>
  </si>
  <si>
    <t>Вейделевский район</t>
  </si>
  <si>
    <t>Волоконовский район</t>
  </si>
  <si>
    <t>Грайворонский городской округ</t>
  </si>
  <si>
    <t>Губкинский городской округ</t>
  </si>
  <si>
    <t>Ивнянский район</t>
  </si>
  <si>
    <t>Корочанский район</t>
  </si>
  <si>
    <t>Красненский район</t>
  </si>
  <si>
    <t>Красногвардейский район</t>
  </si>
  <si>
    <t>Новооскольский городской округ</t>
  </si>
  <si>
    <t>Прохоровский район</t>
  </si>
  <si>
    <t xml:space="preserve">   </t>
  </si>
  <si>
    <t>Ракитянский район</t>
  </si>
  <si>
    <t>Ровеньский район</t>
  </si>
  <si>
    <t>Старооскольский городской округ</t>
  </si>
  <si>
    <t>Чернянский район</t>
  </si>
  <si>
    <t>Шебекинский городской округ</t>
  </si>
  <si>
    <t>Яковлевский городской округ</t>
  </si>
  <si>
    <t>г. Белгород</t>
  </si>
  <si>
    <t>Стоимость ВСЕГО,                   тыс. рублей</t>
  </si>
  <si>
    <t xml:space="preserve">           </t>
  </si>
  <si>
    <t xml:space="preserve">     </t>
  </si>
  <si>
    <t xml:space="preserve">    </t>
  </si>
  <si>
    <t xml:space="preserve"> </t>
  </si>
  <si>
    <t>субсидии               из областного бюджета</t>
  </si>
  <si>
    <t>субсидии       из областного бюджета</t>
  </si>
  <si>
    <t>областной бюджет</t>
  </si>
  <si>
    <t>2024 год</t>
  </si>
  <si>
    <t>Краснояружский  район</t>
  </si>
  <si>
    <t>Протяженность</t>
  </si>
  <si>
    <t xml:space="preserve">км </t>
  </si>
  <si>
    <t>п.м</t>
  </si>
  <si>
    <t>субсидии из областного бюджета</t>
  </si>
  <si>
    <t>средства  бюджетов муниципальных образований</t>
  </si>
  <si>
    <t>2025 год</t>
  </si>
  <si>
    <t>2026 год</t>
  </si>
  <si>
    <t>2027 год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</si>
  <si>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                                              и микрорайонов массовой жилищной застройки» </t>
  </si>
  <si>
    <t>I</t>
  </si>
  <si>
    <t xml:space="preserve">Построено (реконструировано) автодорог и искусственных сооружений на них в населенных пунктах </t>
  </si>
  <si>
    <t>II</t>
  </si>
  <si>
    <t xml:space="preserve">Построено автодорог в микрорайонах массовой жилищной застройки                                                  </t>
  </si>
  <si>
    <t>город Белгород</t>
  </si>
  <si>
    <t xml:space="preserve">Приложение № 7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                               и дорожной сети  Белгородской области»  </t>
  </si>
  <si>
    <t xml:space="preserve">Строительство автомобильных дорог                                                                                                        в микрорайоне «Новая жизнь (4-ая очередь)»                                                                               в г. Белгороде </t>
  </si>
  <si>
    <t>п. Ровеньки, МКР «Спортивный»</t>
  </si>
  <si>
    <t>п. Ровеньки, МКР «Прозрачный»</t>
  </si>
  <si>
    <t xml:space="preserve">Строительство автомобильных дорог                                                                                                         в микрорайонах массовой жилищной застройки                                                                 </t>
  </si>
  <si>
    <t xml:space="preserve"> Перечень объектов  строительства (реконструкции) автодорог и искусственных сооружений на них в населённых пунктах  и в микрорайонах массовой жилищной застройки Белгородской области на 2024 - 2025 годы      </t>
  </si>
  <si>
    <t>МКР ИЖС  «Крутой Лог - 24»</t>
  </si>
  <si>
    <t>МКР ИЖС «Майский - 80 (2-я очередь)»</t>
  </si>
  <si>
    <t>МКР ИЖС «Пушкарное - 78» (2-я очередь)</t>
  </si>
  <si>
    <t>МКР ИЖС «Разумное - 81 (3-я очередь)»</t>
  </si>
  <si>
    <t>МКР ИЖС «Новосадовый - 41», ул. Ореховая -                      ул. Сторожевая</t>
  </si>
  <si>
    <t>МКР ИЖС  «Хохлово - 68»</t>
  </si>
  <si>
    <t xml:space="preserve"> Перечень объектов  строительства (реконструкции) автодорог и искусственных сооружений на них в населённых пунктах и в микрорайонах массовой жилищной застройки Белгородской области на 2024 - 2025 годы      </t>
  </si>
</sst>
</file>

<file path=xl/styles.xml><?xml version="1.0" encoding="utf-8"?>
<styleSheet xmlns="http://schemas.openxmlformats.org/spreadsheetml/2006/main">
  <numFmts count="7">
    <numFmt numFmtId="164" formatCode="0.0"/>
    <numFmt numFmtId="165" formatCode="#,##0.0"/>
    <numFmt numFmtId="166" formatCode="#,##0.000"/>
    <numFmt numFmtId="167" formatCode="#,##0_р_."/>
    <numFmt numFmtId="168" formatCode="#,##0.0_р_."/>
    <numFmt numFmtId="169" formatCode="#,##0.000_р_."/>
    <numFmt numFmtId="170" formatCode="0.000"/>
  </numFmts>
  <fonts count="16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Helv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b/>
      <sz val="16"/>
      <name val="Arial"/>
      <family val="2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Helv"/>
      <charset val="204"/>
    </font>
    <font>
      <sz val="16"/>
      <name val="Helv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5" fillId="0" borderId="0"/>
  </cellStyleXfs>
  <cellXfs count="208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6" fillId="0" borderId="15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7" xfId="1" applyFont="1" applyFill="1" applyBorder="1" applyAlignment="1">
      <alignment horizontal="center" vertical="center" wrapText="1"/>
    </xf>
    <xf numFmtId="0" fontId="2" fillId="0" borderId="19" xfId="1" applyFill="1" applyBorder="1"/>
    <xf numFmtId="0" fontId="2" fillId="0" borderId="19" xfId="0" applyFont="1" applyFill="1" applyBorder="1"/>
    <xf numFmtId="0" fontId="2" fillId="0" borderId="18" xfId="0" applyFont="1" applyFill="1" applyBorder="1"/>
    <xf numFmtId="0" fontId="10" fillId="0" borderId="5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0" fontId="2" fillId="0" borderId="9" xfId="1" applyFill="1" applyBorder="1"/>
    <xf numFmtId="3" fontId="11" fillId="0" borderId="9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165" fontId="11" fillId="0" borderId="9" xfId="1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 wrapText="1"/>
    </xf>
    <xf numFmtId="3" fontId="11" fillId="0" borderId="8" xfId="1" applyNumberFormat="1" applyFont="1" applyFill="1" applyBorder="1" applyAlignment="1">
      <alignment horizontal="center" vertical="center" wrapText="1"/>
    </xf>
    <xf numFmtId="3" fontId="11" fillId="0" borderId="6" xfId="1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/>
    <xf numFmtId="165" fontId="11" fillId="0" borderId="10" xfId="1" applyNumberFormat="1" applyFont="1" applyFill="1" applyBorder="1" applyAlignment="1">
      <alignment horizontal="center" vertical="center" wrapText="1"/>
    </xf>
    <xf numFmtId="166" fontId="11" fillId="0" borderId="9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3" fontId="3" fillId="0" borderId="9" xfId="1" applyNumberFormat="1" applyFont="1" applyFill="1" applyBorder="1" applyAlignment="1">
      <alignment horizontal="center" vertical="center" wrapText="1"/>
    </xf>
    <xf numFmtId="3" fontId="3" fillId="0" borderId="10" xfId="1" applyNumberFormat="1" applyFont="1" applyFill="1" applyBorder="1" applyAlignment="1">
      <alignment horizontal="center" vertical="center" wrapText="1"/>
    </xf>
    <xf numFmtId="3" fontId="3" fillId="0" borderId="6" xfId="1" applyNumberFormat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horizontal="center" vertical="center" wrapText="1"/>
    </xf>
    <xf numFmtId="167" fontId="3" fillId="0" borderId="9" xfId="1" applyNumberFormat="1" applyFont="1" applyFill="1" applyBorder="1" applyAlignment="1">
      <alignment horizontal="center" vertical="center"/>
    </xf>
    <xf numFmtId="167" fontId="11" fillId="0" borderId="9" xfId="1" applyNumberFormat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 wrapText="1"/>
    </xf>
    <xf numFmtId="166" fontId="12" fillId="0" borderId="9" xfId="0" applyNumberFormat="1" applyFont="1" applyFill="1" applyBorder="1"/>
    <xf numFmtId="3" fontId="3" fillId="0" borderId="8" xfId="1" applyNumberFormat="1" applyFont="1" applyFill="1" applyBorder="1" applyAlignment="1">
      <alignment horizontal="center" vertical="center" wrapText="1"/>
    </xf>
    <xf numFmtId="166" fontId="3" fillId="0" borderId="9" xfId="0" applyNumberFormat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10" xfId="0" applyFont="1" applyFill="1" applyBorder="1"/>
    <xf numFmtId="166" fontId="2" fillId="0" borderId="10" xfId="0" applyNumberFormat="1" applyFont="1" applyFill="1" applyBorder="1"/>
    <xf numFmtId="166" fontId="11" fillId="0" borderId="10" xfId="1" applyNumberFormat="1" applyFont="1" applyFill="1" applyBorder="1" applyAlignment="1">
      <alignment horizontal="center" vertical="center" wrapText="1"/>
    </xf>
    <xf numFmtId="166" fontId="12" fillId="0" borderId="10" xfId="0" applyNumberFormat="1" applyFont="1" applyFill="1" applyBorder="1"/>
    <xf numFmtId="0" fontId="2" fillId="0" borderId="20" xfId="0" applyFont="1" applyFill="1" applyBorder="1"/>
    <xf numFmtId="166" fontId="3" fillId="0" borderId="10" xfId="0" applyNumberFormat="1" applyFont="1" applyFill="1" applyBorder="1" applyAlignment="1">
      <alignment horizontal="center" vertical="center" wrapText="1"/>
    </xf>
    <xf numFmtId="164" fontId="3" fillId="0" borderId="9" xfId="1" applyNumberFormat="1" applyFont="1" applyFill="1" applyBorder="1" applyAlignment="1">
      <alignment horizontal="center" vertical="center" wrapText="1"/>
    </xf>
    <xf numFmtId="166" fontId="11" fillId="0" borderId="8" xfId="1" applyNumberFormat="1" applyFont="1" applyFill="1" applyBorder="1" applyAlignment="1">
      <alignment horizontal="center" vertical="center" wrapText="1"/>
    </xf>
    <xf numFmtId="166" fontId="2" fillId="0" borderId="14" xfId="0" applyNumberFormat="1" applyFont="1" applyFill="1" applyBorder="1"/>
    <xf numFmtId="166" fontId="2" fillId="0" borderId="15" xfId="0" applyNumberFormat="1" applyFont="1" applyFill="1" applyBorder="1"/>
    <xf numFmtId="165" fontId="4" fillId="0" borderId="9" xfId="1" applyNumberFormat="1" applyFont="1" applyFill="1" applyBorder="1" applyAlignment="1">
      <alignment horizontal="center" vertical="center" wrapText="1"/>
    </xf>
    <xf numFmtId="3" fontId="4" fillId="0" borderId="9" xfId="1" applyNumberFormat="1" applyFont="1" applyFill="1" applyBorder="1" applyAlignment="1">
      <alignment horizontal="center" vertical="center" wrapText="1"/>
    </xf>
    <xf numFmtId="166" fontId="13" fillId="0" borderId="9" xfId="0" applyNumberFormat="1" applyFont="1" applyFill="1" applyBorder="1"/>
    <xf numFmtId="166" fontId="3" fillId="0" borderId="9" xfId="1" applyNumberFormat="1" applyFont="1" applyFill="1" applyBorder="1" applyAlignment="1">
      <alignment horizontal="center" vertical="center" wrapText="1"/>
    </xf>
    <xf numFmtId="2" fontId="11" fillId="0" borderId="9" xfId="1" applyNumberFormat="1" applyFont="1" applyFill="1" applyBorder="1" applyAlignment="1">
      <alignment horizontal="center" vertical="center"/>
    </xf>
    <xf numFmtId="168" fontId="11" fillId="0" borderId="19" xfId="1" applyNumberFormat="1" applyFont="1" applyFill="1" applyBorder="1" applyAlignment="1">
      <alignment horizontal="center" vertical="center"/>
    </xf>
    <xf numFmtId="2" fontId="3" fillId="0" borderId="9" xfId="1" applyNumberFormat="1" applyFont="1" applyFill="1" applyBorder="1" applyAlignment="1">
      <alignment horizontal="center" vertical="center"/>
    </xf>
    <xf numFmtId="168" fontId="11" fillId="0" borderId="20" xfId="1" applyNumberFormat="1" applyFont="1" applyFill="1" applyBorder="1" applyAlignment="1">
      <alignment horizontal="center" vertical="center"/>
    </xf>
    <xf numFmtId="165" fontId="3" fillId="0" borderId="9" xfId="1" applyNumberFormat="1" applyFont="1" applyFill="1" applyBorder="1" applyAlignment="1">
      <alignment horizontal="center" vertical="center" wrapText="1"/>
    </xf>
    <xf numFmtId="170" fontId="3" fillId="0" borderId="9" xfId="1" applyNumberFormat="1" applyFont="1" applyFill="1" applyBorder="1" applyAlignment="1">
      <alignment horizontal="center" vertical="center" wrapText="1"/>
    </xf>
    <xf numFmtId="170" fontId="11" fillId="0" borderId="9" xfId="1" applyNumberFormat="1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2" fillId="0" borderId="0" xfId="0" applyFont="1" applyBorder="1"/>
    <xf numFmtId="0" fontId="2" fillId="0" borderId="9" xfId="0" applyFont="1" applyFill="1" applyBorder="1"/>
    <xf numFmtId="168" fontId="11" fillId="0" borderId="9" xfId="1" applyNumberFormat="1" applyFont="1" applyFill="1" applyBorder="1" applyAlignment="1">
      <alignment horizontal="center" vertical="center"/>
    </xf>
    <xf numFmtId="168" fontId="11" fillId="0" borderId="9" xfId="1" applyNumberFormat="1" applyFont="1" applyFill="1" applyBorder="1" applyAlignment="1">
      <alignment horizontal="center" vertical="center" wrapText="1"/>
    </xf>
    <xf numFmtId="4" fontId="11" fillId="0" borderId="9" xfId="1" applyNumberFormat="1" applyFont="1" applyFill="1" applyBorder="1" applyAlignment="1">
      <alignment horizontal="center" vertical="center" wrapText="1"/>
    </xf>
    <xf numFmtId="165" fontId="3" fillId="0" borderId="10" xfId="1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/>
    <xf numFmtId="165" fontId="3" fillId="0" borderId="6" xfId="1" applyNumberFormat="1" applyFont="1" applyFill="1" applyBorder="1" applyAlignment="1">
      <alignment horizontal="center" vertical="center" wrapText="1"/>
    </xf>
    <xf numFmtId="165" fontId="11" fillId="0" borderId="9" xfId="1" applyNumberFormat="1" applyFont="1" applyFill="1" applyBorder="1" applyAlignment="1">
      <alignment horizontal="center" vertical="center"/>
    </xf>
    <xf numFmtId="165" fontId="11" fillId="0" borderId="9" xfId="2" applyNumberFormat="1" applyFont="1" applyFill="1" applyBorder="1" applyAlignment="1">
      <alignment horizontal="center" vertical="center" wrapText="1"/>
    </xf>
    <xf numFmtId="3" fontId="3" fillId="0" borderId="9" xfId="2" applyNumberFormat="1" applyFont="1" applyFill="1" applyBorder="1" applyAlignment="1">
      <alignment horizontal="center" vertical="center" wrapText="1"/>
    </xf>
    <xf numFmtId="165" fontId="3" fillId="0" borderId="9" xfId="2" applyNumberFormat="1" applyFont="1" applyFill="1" applyBorder="1" applyAlignment="1">
      <alignment horizontal="center" vertical="center" wrapText="1"/>
    </xf>
    <xf numFmtId="169" fontId="3" fillId="0" borderId="9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165" fontId="2" fillId="0" borderId="0" xfId="0" applyNumberFormat="1" applyFont="1"/>
    <xf numFmtId="3" fontId="11" fillId="0" borderId="15" xfId="1" applyNumberFormat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 wrapText="1"/>
    </xf>
    <xf numFmtId="0" fontId="2" fillId="0" borderId="21" xfId="0" applyFont="1" applyFill="1" applyBorder="1"/>
    <xf numFmtId="0" fontId="2" fillId="0" borderId="8" xfId="0" applyFont="1" applyFill="1" applyBorder="1"/>
    <xf numFmtId="166" fontId="2" fillId="0" borderId="8" xfId="0" applyNumberFormat="1" applyFont="1" applyFill="1" applyBorder="1"/>
    <xf numFmtId="2" fontId="11" fillId="0" borderId="8" xfId="1" applyNumberFormat="1" applyFont="1" applyFill="1" applyBorder="1" applyAlignment="1">
      <alignment horizontal="center" vertical="center"/>
    </xf>
    <xf numFmtId="168" fontId="11" fillId="0" borderId="21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6" fontId="12" fillId="0" borderId="8" xfId="0" applyNumberFormat="1" applyFont="1" applyFill="1" applyBorder="1"/>
    <xf numFmtId="166" fontId="3" fillId="0" borderId="8" xfId="0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2" fillId="0" borderId="24" xfId="0" applyFont="1" applyFill="1" applyBorder="1"/>
    <xf numFmtId="0" fontId="2" fillId="0" borderId="23" xfId="0" applyFont="1" applyFill="1" applyBorder="1"/>
    <xf numFmtId="168" fontId="3" fillId="0" borderId="9" xfId="1" applyNumberFormat="1" applyFont="1" applyFill="1" applyBorder="1" applyAlignment="1">
      <alignment horizontal="center" vertical="center"/>
    </xf>
    <xf numFmtId="165" fontId="2" fillId="0" borderId="0" xfId="0" applyNumberFormat="1" applyFont="1" applyBorder="1"/>
    <xf numFmtId="0" fontId="3" fillId="0" borderId="27" xfId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0" fontId="6" fillId="0" borderId="25" xfId="1" applyFont="1" applyFill="1" applyBorder="1" applyAlignment="1">
      <alignment horizontal="center" vertical="center" wrapText="1"/>
    </xf>
    <xf numFmtId="166" fontId="3" fillId="0" borderId="10" xfId="1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0" fontId="3" fillId="0" borderId="0" xfId="0" applyFont="1" applyBorder="1" applyAlignment="1">
      <alignment vertical="center" wrapText="1"/>
    </xf>
    <xf numFmtId="0" fontId="2" fillId="0" borderId="28" xfId="0" applyFont="1" applyFill="1" applyBorder="1"/>
    <xf numFmtId="166" fontId="3" fillId="0" borderId="8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/>
    <xf numFmtId="165" fontId="2" fillId="0" borderId="9" xfId="0" applyNumberFormat="1" applyFont="1" applyFill="1" applyBorder="1"/>
    <xf numFmtId="165" fontId="2" fillId="0" borderId="10" xfId="0" applyNumberFormat="1" applyFont="1" applyFill="1" applyBorder="1"/>
    <xf numFmtId="0" fontId="2" fillId="0" borderId="0" xfId="0" applyFont="1" applyFill="1" applyBorder="1"/>
    <xf numFmtId="165" fontId="11" fillId="0" borderId="0" xfId="1" applyNumberFormat="1" applyFont="1" applyFill="1" applyBorder="1" applyAlignment="1">
      <alignment horizontal="center" vertical="center" wrapText="1"/>
    </xf>
    <xf numFmtId="166" fontId="2" fillId="0" borderId="16" xfId="0" applyNumberFormat="1" applyFont="1" applyFill="1" applyBorder="1"/>
    <xf numFmtId="165" fontId="3" fillId="0" borderId="9" xfId="1" applyNumberFormat="1" applyFont="1" applyFill="1" applyBorder="1" applyAlignment="1">
      <alignment horizontal="center" vertical="center"/>
    </xf>
    <xf numFmtId="165" fontId="3" fillId="0" borderId="8" xfId="1" applyNumberFormat="1" applyFont="1" applyFill="1" applyBorder="1" applyAlignment="1">
      <alignment horizontal="center" vertical="center"/>
    </xf>
    <xf numFmtId="165" fontId="3" fillId="0" borderId="11" xfId="1" applyNumberFormat="1" applyFont="1" applyFill="1" applyBorder="1" applyAlignment="1">
      <alignment horizontal="center" vertical="center"/>
    </xf>
    <xf numFmtId="3" fontId="11" fillId="0" borderId="11" xfId="1" applyNumberFormat="1" applyFont="1" applyFill="1" applyBorder="1" applyAlignment="1">
      <alignment horizontal="center" vertical="center" wrapText="1"/>
    </xf>
    <xf numFmtId="168" fontId="11" fillId="0" borderId="18" xfId="1" applyNumberFormat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 vertical="center" wrapText="1"/>
    </xf>
    <xf numFmtId="0" fontId="2" fillId="0" borderId="9" xfId="0" applyFont="1" applyBorder="1"/>
    <xf numFmtId="169" fontId="3" fillId="0" borderId="8" xfId="1" applyNumberFormat="1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11" fillId="0" borderId="10" xfId="2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 wrapText="1"/>
    </xf>
    <xf numFmtId="0" fontId="4" fillId="0" borderId="20" xfId="2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vertical="center" wrapText="1"/>
    </xf>
    <xf numFmtId="0" fontId="3" fillId="0" borderId="10" xfId="1" applyFont="1" applyFill="1" applyBorder="1" applyAlignment="1">
      <alignment vertical="center" wrapText="1"/>
    </xf>
    <xf numFmtId="0" fontId="3" fillId="0" borderId="20" xfId="2" applyFont="1" applyFill="1" applyBorder="1" applyAlignment="1">
      <alignment horizontal="left" vertical="center" wrapText="1"/>
    </xf>
    <xf numFmtId="170" fontId="11" fillId="0" borderId="8" xfId="1" applyNumberFormat="1" applyFont="1" applyFill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 wrapText="1"/>
    </xf>
    <xf numFmtId="0" fontId="2" fillId="0" borderId="0" xfId="1" applyFill="1" applyBorder="1"/>
    <xf numFmtId="3" fontId="11" fillId="0" borderId="9" xfId="2" applyNumberFormat="1" applyFont="1" applyFill="1" applyBorder="1" applyAlignment="1">
      <alignment horizontal="center" vertical="center" wrapText="1"/>
    </xf>
    <xf numFmtId="0" fontId="14" fillId="0" borderId="20" xfId="1" applyFont="1" applyFill="1" applyBorder="1" applyAlignment="1">
      <alignment vertical="center" wrapText="1"/>
    </xf>
    <xf numFmtId="0" fontId="14" fillId="0" borderId="10" xfId="2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 wrapText="1"/>
    </xf>
    <xf numFmtId="3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4" fillId="0" borderId="9" xfId="1" applyFont="1" applyFill="1" applyBorder="1" applyAlignment="1">
      <alignment horizontal="left" vertical="center" wrapText="1"/>
    </xf>
    <xf numFmtId="0" fontId="11" fillId="0" borderId="32" xfId="1" applyFont="1" applyFill="1" applyBorder="1" applyAlignment="1">
      <alignment horizontal="center" vertical="center" wrapText="1"/>
    </xf>
    <xf numFmtId="0" fontId="11" fillId="0" borderId="33" xfId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vertical="center" wrapText="1"/>
    </xf>
    <xf numFmtId="1" fontId="4" fillId="0" borderId="36" xfId="4" applyNumberFormat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0" fontId="2" fillId="0" borderId="18" xfId="1" applyFill="1" applyBorder="1"/>
    <xf numFmtId="3" fontId="4" fillId="0" borderId="6" xfId="1" applyNumberFormat="1" applyFont="1" applyFill="1" applyBorder="1" applyAlignment="1">
      <alignment horizontal="center" vertical="center" wrapText="1"/>
    </xf>
    <xf numFmtId="167" fontId="3" fillId="0" borderId="6" xfId="1" applyNumberFormat="1" applyFont="1" applyFill="1" applyBorder="1" applyAlignment="1">
      <alignment horizontal="center" vertical="center"/>
    </xf>
    <xf numFmtId="166" fontId="2" fillId="0" borderId="6" xfId="0" applyNumberFormat="1" applyFont="1" applyFill="1" applyBorder="1"/>
    <xf numFmtId="168" fontId="11" fillId="0" borderId="6" xfId="1" applyNumberFormat="1" applyFont="1" applyFill="1" applyBorder="1" applyAlignment="1">
      <alignment horizontal="center" vertical="center" wrapText="1"/>
    </xf>
    <xf numFmtId="165" fontId="11" fillId="0" borderId="6" xfId="1" applyNumberFormat="1" applyFont="1" applyFill="1" applyBorder="1" applyAlignment="1">
      <alignment horizontal="center" vertical="center"/>
    </xf>
    <xf numFmtId="168" fontId="11" fillId="0" borderId="6" xfId="1" applyNumberFormat="1" applyFont="1" applyFill="1" applyBorder="1" applyAlignment="1">
      <alignment horizontal="center" vertical="center"/>
    </xf>
    <xf numFmtId="166" fontId="12" fillId="0" borderId="6" xfId="0" applyNumberFormat="1" applyFont="1" applyFill="1" applyBorder="1"/>
    <xf numFmtId="165" fontId="11" fillId="0" borderId="6" xfId="2" applyNumberFormat="1" applyFont="1" applyFill="1" applyBorder="1" applyAlignment="1">
      <alignment horizontal="center" vertical="center" wrapText="1"/>
    </xf>
    <xf numFmtId="165" fontId="3" fillId="0" borderId="6" xfId="2" applyNumberFormat="1" applyFont="1" applyFill="1" applyBorder="1" applyAlignment="1">
      <alignment horizontal="center" vertical="center" wrapText="1"/>
    </xf>
    <xf numFmtId="166" fontId="11" fillId="0" borderId="6" xfId="1" applyNumberFormat="1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166" fontId="3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0" fontId="3" fillId="0" borderId="38" xfId="1" applyFont="1" applyFill="1" applyBorder="1" applyAlignment="1">
      <alignment horizontal="center" vertical="center" wrapText="1"/>
    </xf>
    <xf numFmtId="0" fontId="11" fillId="0" borderId="26" xfId="1" applyFont="1" applyFill="1" applyBorder="1" applyAlignment="1">
      <alignment vertical="center" wrapText="1"/>
    </xf>
    <xf numFmtId="0" fontId="2" fillId="0" borderId="24" xfId="0" applyFont="1" applyBorder="1"/>
    <xf numFmtId="0" fontId="2" fillId="0" borderId="23" xfId="0" applyFont="1" applyBorder="1"/>
    <xf numFmtId="0" fontId="2" fillId="0" borderId="9" xfId="1" applyFont="1" applyFill="1" applyBorder="1"/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4" xfId="0" applyFont="1" applyBorder="1"/>
    <xf numFmtId="0" fontId="2" fillId="0" borderId="13" xfId="0" applyFont="1" applyBorder="1"/>
    <xf numFmtId="165" fontId="3" fillId="0" borderId="14" xfId="1" applyNumberFormat="1" applyFont="1" applyFill="1" applyBorder="1" applyAlignment="1">
      <alignment horizontal="center" vertical="center" wrapText="1"/>
    </xf>
    <xf numFmtId="3" fontId="3" fillId="0" borderId="16" xfId="1" applyNumberFormat="1" applyFont="1" applyFill="1" applyBorder="1" applyAlignment="1">
      <alignment horizontal="center" vertical="center" wrapText="1"/>
    </xf>
    <xf numFmtId="165" fontId="3" fillId="0" borderId="15" xfId="1" applyNumberFormat="1" applyFont="1" applyFill="1" applyBorder="1" applyAlignment="1">
      <alignment horizontal="center" vertical="center" wrapText="1"/>
    </xf>
    <xf numFmtId="0" fontId="2" fillId="0" borderId="14" xfId="0" applyFont="1" applyFill="1" applyBorder="1"/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0" xfId="5" applyFont="1" applyBorder="1" applyAlignment="1">
      <alignment horizontal="left" vertical="center" wrapText="1"/>
    </xf>
    <xf numFmtId="0" fontId="4" fillId="0" borderId="7" xfId="5" applyFont="1" applyBorder="1" applyAlignment="1">
      <alignment horizontal="left" vertical="center" wrapText="1"/>
    </xf>
    <xf numFmtId="0" fontId="4" fillId="0" borderId="11" xfId="5" applyFont="1" applyBorder="1" applyAlignment="1">
      <alignment horizontal="left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5" fillId="0" borderId="37" xfId="1" applyFont="1" applyFill="1" applyBorder="1" applyAlignment="1">
      <alignment horizontal="center" vertical="center" wrapText="1"/>
    </xf>
    <xf numFmtId="0" fontId="5" fillId="0" borderId="19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3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left" vertical="center" wrapText="1"/>
    </xf>
    <xf numFmtId="0" fontId="3" fillId="0" borderId="9" xfId="2" applyFont="1" applyFill="1" applyBorder="1" applyAlignment="1">
      <alignment horizontal="left" vertical="center" wrapText="1"/>
    </xf>
    <xf numFmtId="0" fontId="3" fillId="0" borderId="36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5" xfId="3"/>
    <cellStyle name="Обычный 2" xfId="5"/>
    <cellStyle name="Обычный_219-пп_Приложение 2" xfId="4"/>
    <cellStyle name="Обычный_ВЫПОЛНЕНИЕ программы ИЖС-2010 год" xfId="2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AR124"/>
  <sheetViews>
    <sheetView view="pageBreakPreview" topLeftCell="A7" zoomScale="75" zoomScaleNormal="75" zoomScaleSheetLayoutView="75" workbookViewId="0">
      <selection activeCell="O60" sqref="O60"/>
    </sheetView>
  </sheetViews>
  <sheetFormatPr defaultColWidth="9.140625" defaultRowHeight="18.75"/>
  <cols>
    <col min="1" max="1" width="6.5703125" style="36" customWidth="1"/>
    <col min="2" max="2" width="59.28515625" style="1" customWidth="1"/>
    <col min="3" max="3" width="12" style="1" customWidth="1"/>
    <col min="4" max="4" width="10.28515625" style="1" customWidth="1"/>
    <col min="5" max="5" width="13.140625" style="1" customWidth="1"/>
    <col min="6" max="6" width="13.42578125" style="1" customWidth="1"/>
    <col min="7" max="7" width="11.85546875" style="1" customWidth="1"/>
    <col min="8" max="8" width="9.85546875" style="1" customWidth="1"/>
    <col min="9" max="9" width="11.28515625" style="1" customWidth="1"/>
    <col min="10" max="10" width="15.42578125" style="1" customWidth="1"/>
    <col min="11" max="11" width="15.7109375" style="1" customWidth="1"/>
    <col min="12" max="12" width="13.140625" style="1" customWidth="1"/>
    <col min="13" max="13" width="10.28515625" style="1" customWidth="1"/>
    <col min="14" max="14" width="8.5703125" style="1" customWidth="1"/>
    <col min="15" max="15" width="17.140625" style="1" customWidth="1"/>
    <col min="16" max="16" width="16" style="1" customWidth="1"/>
    <col min="17" max="17" width="13.140625" style="1" customWidth="1"/>
    <col min="18" max="18" width="9" style="1" hidden="1" customWidth="1"/>
    <col min="19" max="19" width="9.7109375" style="1" hidden="1" customWidth="1"/>
    <col min="20" max="21" width="15.5703125" style="1" hidden="1" customWidth="1"/>
    <col min="22" max="22" width="12.7109375" style="1" hidden="1" customWidth="1"/>
    <col min="23" max="23" width="16.5703125" style="1" customWidth="1"/>
    <col min="24" max="24" width="14.42578125" style="1" customWidth="1"/>
    <col min="25" max="25" width="9.140625" style="1" customWidth="1"/>
    <col min="26" max="26" width="17" style="1" customWidth="1"/>
    <col min="27" max="38" width="9.140625" style="1" customWidth="1"/>
    <col min="39" max="42" width="9.140625" style="37" customWidth="1"/>
    <col min="43" max="16384" width="9.140625" style="2"/>
  </cols>
  <sheetData>
    <row r="1" spans="1:44" ht="88.5" customHeight="1">
      <c r="A1" s="60"/>
      <c r="B1" s="63"/>
      <c r="C1" s="170"/>
      <c r="D1" s="170"/>
      <c r="E1" s="170"/>
      <c r="F1" s="170"/>
      <c r="G1" s="170"/>
      <c r="H1" s="103"/>
      <c r="I1" s="77"/>
      <c r="J1" s="77"/>
      <c r="K1" s="190" t="s">
        <v>53</v>
      </c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4" ht="22.5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4" ht="66" customHeight="1">
      <c r="A3" s="192" t="s">
        <v>58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4" ht="27.2" customHeight="1" thickBot="1">
      <c r="A4" s="60"/>
      <c r="B4" s="63"/>
      <c r="C4" s="133"/>
      <c r="D4" s="133"/>
      <c r="E4" s="133"/>
      <c r="F4" s="133"/>
      <c r="G4" s="133"/>
      <c r="H4" s="133"/>
      <c r="I4" s="133"/>
      <c r="J4" s="133"/>
      <c r="K4" s="133"/>
      <c r="L4" s="110"/>
      <c r="M4" s="110"/>
      <c r="N4" s="110"/>
      <c r="O4" s="110"/>
      <c r="P4" s="110"/>
      <c r="Q4" s="110"/>
      <c r="R4" s="104"/>
      <c r="S4" s="104"/>
      <c r="T4" s="104"/>
      <c r="U4" s="104"/>
      <c r="V4" s="104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4" s="3" customFormat="1" ht="27.75" customHeight="1">
      <c r="A5" s="193" t="s">
        <v>0</v>
      </c>
      <c r="B5" s="195" t="s">
        <v>1</v>
      </c>
      <c r="C5" s="197" t="s">
        <v>37</v>
      </c>
      <c r="D5" s="197"/>
      <c r="E5" s="197"/>
      <c r="F5" s="197"/>
      <c r="G5" s="197"/>
      <c r="H5" s="197" t="s">
        <v>44</v>
      </c>
      <c r="I5" s="197"/>
      <c r="J5" s="197"/>
      <c r="K5" s="197"/>
      <c r="L5" s="197"/>
      <c r="M5" s="197" t="s">
        <v>45</v>
      </c>
      <c r="N5" s="197"/>
      <c r="O5" s="197"/>
      <c r="P5" s="197"/>
      <c r="Q5" s="198"/>
      <c r="R5" s="199" t="s">
        <v>46</v>
      </c>
      <c r="S5" s="199"/>
      <c r="T5" s="199"/>
      <c r="U5" s="199"/>
      <c r="V5" s="200"/>
      <c r="W5" s="2"/>
      <c r="X5" s="2"/>
      <c r="Y5" s="2"/>
      <c r="Z5" s="2"/>
      <c r="AA5" s="2"/>
      <c r="AB5" s="2" t="s">
        <v>32</v>
      </c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44" s="4" customFormat="1" ht="29.25" customHeight="1">
      <c r="A6" s="194"/>
      <c r="B6" s="196"/>
      <c r="C6" s="185" t="s">
        <v>39</v>
      </c>
      <c r="D6" s="185"/>
      <c r="E6" s="185" t="s">
        <v>3</v>
      </c>
      <c r="F6" s="185" t="s">
        <v>2</v>
      </c>
      <c r="G6" s="185"/>
      <c r="H6" s="185" t="s">
        <v>39</v>
      </c>
      <c r="I6" s="185"/>
      <c r="J6" s="185" t="s">
        <v>3</v>
      </c>
      <c r="K6" s="185" t="s">
        <v>2</v>
      </c>
      <c r="L6" s="185"/>
      <c r="M6" s="185" t="s">
        <v>39</v>
      </c>
      <c r="N6" s="185"/>
      <c r="O6" s="185" t="s">
        <v>3</v>
      </c>
      <c r="P6" s="185" t="s">
        <v>2</v>
      </c>
      <c r="Q6" s="186"/>
      <c r="R6" s="201" t="s">
        <v>39</v>
      </c>
      <c r="S6" s="202"/>
      <c r="T6" s="185" t="s">
        <v>29</v>
      </c>
      <c r="U6" s="196" t="s">
        <v>2</v>
      </c>
      <c r="V6" s="204"/>
      <c r="W6" s="64"/>
      <c r="X6" s="64"/>
      <c r="Y6" s="64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s="4" customFormat="1" ht="80.25" customHeight="1" thickBot="1">
      <c r="A7" s="194"/>
      <c r="B7" s="196"/>
      <c r="C7" s="168" t="s">
        <v>40</v>
      </c>
      <c r="D7" s="168" t="s">
        <v>41</v>
      </c>
      <c r="E7" s="185"/>
      <c r="F7" s="168" t="s">
        <v>34</v>
      </c>
      <c r="G7" s="168" t="s">
        <v>4</v>
      </c>
      <c r="H7" s="168" t="s">
        <v>40</v>
      </c>
      <c r="I7" s="168" t="s">
        <v>41</v>
      </c>
      <c r="J7" s="185"/>
      <c r="K7" s="168" t="s">
        <v>35</v>
      </c>
      <c r="L7" s="168" t="s">
        <v>4</v>
      </c>
      <c r="M7" s="168" t="s">
        <v>40</v>
      </c>
      <c r="N7" s="168" t="s">
        <v>41</v>
      </c>
      <c r="O7" s="185"/>
      <c r="P7" s="168" t="s">
        <v>34</v>
      </c>
      <c r="Q7" s="169" t="s">
        <v>4</v>
      </c>
      <c r="R7" s="98" t="s">
        <v>40</v>
      </c>
      <c r="S7" s="98" t="s">
        <v>41</v>
      </c>
      <c r="T7" s="203"/>
      <c r="U7" s="5" t="s">
        <v>36</v>
      </c>
      <c r="V7" s="118" t="s">
        <v>4</v>
      </c>
      <c r="W7" s="64"/>
      <c r="X7" s="64"/>
      <c r="Y7" s="64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s="6" customFormat="1" ht="27.75" customHeight="1" thickBot="1">
      <c r="A8" s="143">
        <v>1</v>
      </c>
      <c r="B8" s="144">
        <v>2</v>
      </c>
      <c r="C8" s="144">
        <v>3</v>
      </c>
      <c r="D8" s="144">
        <v>4</v>
      </c>
      <c r="E8" s="144">
        <v>5</v>
      </c>
      <c r="F8" s="144">
        <v>6</v>
      </c>
      <c r="G8" s="144">
        <v>7</v>
      </c>
      <c r="H8" s="144">
        <v>8</v>
      </c>
      <c r="I8" s="144">
        <v>9</v>
      </c>
      <c r="J8" s="144">
        <v>10</v>
      </c>
      <c r="K8" s="144">
        <v>11</v>
      </c>
      <c r="L8" s="144">
        <v>12</v>
      </c>
      <c r="M8" s="144">
        <v>13</v>
      </c>
      <c r="N8" s="144">
        <v>14</v>
      </c>
      <c r="O8" s="144">
        <v>15</v>
      </c>
      <c r="P8" s="144">
        <v>16</v>
      </c>
      <c r="Q8" s="145">
        <v>17</v>
      </c>
      <c r="R8" s="96">
        <v>22</v>
      </c>
      <c r="S8" s="96">
        <v>23</v>
      </c>
      <c r="T8" s="91">
        <v>24</v>
      </c>
      <c r="U8" s="119">
        <v>25</v>
      </c>
      <c r="V8" s="120">
        <v>26</v>
      </c>
      <c r="W8" s="64"/>
      <c r="X8" s="64"/>
      <c r="Y8" s="64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s="140" customFormat="1" ht="57.75" customHeight="1">
      <c r="A9" s="187" t="s">
        <v>47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9"/>
      <c r="R9" s="60"/>
      <c r="S9" s="60"/>
      <c r="T9" s="60"/>
      <c r="U9" s="60"/>
      <c r="V9" s="6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</row>
    <row r="10" spans="1:44" s="140" customFormat="1" ht="27.75" hidden="1" customHeight="1">
      <c r="A10" s="146" t="s">
        <v>48</v>
      </c>
      <c r="B10" s="180" t="s">
        <v>49</v>
      </c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1"/>
      <c r="R10" s="60"/>
      <c r="S10" s="60"/>
      <c r="T10" s="60"/>
      <c r="U10" s="60"/>
      <c r="V10" s="6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</row>
    <row r="11" spans="1:44" s="141" customFormat="1" ht="36" hidden="1" customHeight="1">
      <c r="A11" s="147"/>
      <c r="B11" s="142" t="s">
        <v>5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148"/>
      <c r="R11" s="106" t="e">
        <f>R15+R17+R19+R21+R23+R25+R27+R29+R31+R33+R35+R37+R39+R41+R43+R45+R47+R49+R51+R53+R55+R57</f>
        <v>#REF!</v>
      </c>
      <c r="S11" s="106" t="e">
        <f>S15+S17+S19+S21+S23+S25+S27+S29+S31+S33+S35+S37+S39+S41+S43+S45+S47+S49+S51+S53+S55+S57</f>
        <v>#REF!</v>
      </c>
      <c r="T11" s="106" t="e">
        <f>T15+T17+T19+T21+T23+T25+T27+T29+T31+T33+T35+T37+T39+T41+T43+T45+T47+T49+T51+T53+T55+T57</f>
        <v>#REF!</v>
      </c>
      <c r="U11" s="106" t="e">
        <f>U15+U17+U19+U21+U23+U25+U27+U29+U31+U33+U35+U37+U39+U41+U43+U45+U47+U49+U51+U53+U55+U57</f>
        <v>#REF!</v>
      </c>
      <c r="V11" s="106" t="e">
        <f>V15+V17+V19+V21+V23+V25+V27+V29+V31+V33+V35+V37+V39+V41+V43+V45+V47+V49+V51+V53+V55+V57</f>
        <v>#REF!</v>
      </c>
      <c r="W11" s="106"/>
      <c r="X11" s="139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</row>
    <row r="12" spans="1:44" ht="24" hidden="1" customHeight="1">
      <c r="A12" s="7"/>
      <c r="B12" s="135" t="s">
        <v>6</v>
      </c>
      <c r="C12" s="8"/>
      <c r="D12" s="8"/>
      <c r="E12" s="8"/>
      <c r="F12" s="8"/>
      <c r="G12" s="8"/>
      <c r="H12" s="9"/>
      <c r="I12" s="9"/>
      <c r="J12" s="9"/>
      <c r="K12" s="9"/>
      <c r="L12" s="9"/>
      <c r="M12" s="8"/>
      <c r="N12" s="8"/>
      <c r="O12" s="8"/>
      <c r="P12" s="8"/>
      <c r="Q12" s="149"/>
      <c r="R12" s="81"/>
      <c r="S12" s="81"/>
      <c r="T12" s="9"/>
      <c r="U12" s="42"/>
      <c r="V12" s="10"/>
      <c r="W12" s="64"/>
      <c r="X12" s="64"/>
      <c r="Y12" s="64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4" s="3" customFormat="1" ht="28.5" hidden="1" customHeight="1">
      <c r="A13" s="11"/>
      <c r="B13" s="136" t="s">
        <v>42</v>
      </c>
      <c r="C13" s="97"/>
      <c r="D13" s="97"/>
      <c r="E13" s="48"/>
      <c r="F13" s="48"/>
      <c r="G13" s="48"/>
      <c r="H13" s="48"/>
      <c r="I13" s="48"/>
      <c r="J13" s="48"/>
      <c r="K13" s="48"/>
      <c r="L13" s="48"/>
      <c r="M13" s="97"/>
      <c r="N13" s="97"/>
      <c r="O13" s="48"/>
      <c r="P13" s="48"/>
      <c r="Q13" s="148"/>
      <c r="R13" s="82"/>
      <c r="S13" s="82"/>
      <c r="T13" s="65"/>
      <c r="U13" s="38"/>
      <c r="V13" s="15"/>
      <c r="W13" s="64"/>
      <c r="X13" s="64"/>
      <c r="Y13" s="64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s="3" customFormat="1" ht="43.5" hidden="1" customHeight="1">
      <c r="A14" s="11"/>
      <c r="B14" s="136" t="s">
        <v>43</v>
      </c>
      <c r="C14" s="49"/>
      <c r="D14" s="49"/>
      <c r="E14" s="49"/>
      <c r="F14" s="49"/>
      <c r="G14" s="49"/>
      <c r="H14" s="50"/>
      <c r="I14" s="50"/>
      <c r="J14" s="50"/>
      <c r="K14" s="50"/>
      <c r="L14" s="49"/>
      <c r="M14" s="49"/>
      <c r="N14" s="49"/>
      <c r="O14" s="49"/>
      <c r="P14" s="49"/>
      <c r="Q14" s="150"/>
      <c r="R14" s="19"/>
      <c r="S14" s="19"/>
      <c r="T14" s="14"/>
      <c r="U14" s="12"/>
      <c r="V14" s="15"/>
      <c r="W14" s="64"/>
      <c r="X14" s="64"/>
      <c r="Y14" s="64"/>
      <c r="Z14" s="2"/>
      <c r="AA14" s="2" t="s">
        <v>32</v>
      </c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s="3" customFormat="1" ht="27" hidden="1" customHeight="1">
      <c r="A15" s="11"/>
      <c r="B15" s="123" t="s">
        <v>7</v>
      </c>
      <c r="C15" s="14"/>
      <c r="D15" s="14"/>
      <c r="E15" s="14"/>
      <c r="F15" s="14"/>
      <c r="G15" s="14"/>
      <c r="H15" s="16"/>
      <c r="I15" s="16"/>
      <c r="J15" s="16"/>
      <c r="K15" s="16"/>
      <c r="L15" s="16"/>
      <c r="M15" s="16"/>
      <c r="N15" s="16"/>
      <c r="O15" s="16"/>
      <c r="P15" s="16"/>
      <c r="Q15" s="18"/>
      <c r="R15" s="17">
        <v>10.3</v>
      </c>
      <c r="S15" s="16"/>
      <c r="T15" s="16">
        <v>238000</v>
      </c>
      <c r="U15" s="16">
        <v>223720</v>
      </c>
      <c r="V15" s="18">
        <f>T15-U15</f>
        <v>14280</v>
      </c>
      <c r="W15" s="62"/>
      <c r="X15" s="64"/>
      <c r="Y15" s="64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s="3" customFormat="1" ht="27" hidden="1" customHeight="1">
      <c r="A16" s="24">
        <v>1</v>
      </c>
      <c r="B16" s="124"/>
      <c r="C16" s="25"/>
      <c r="D16" s="25"/>
      <c r="E16" s="25"/>
      <c r="F16" s="25"/>
      <c r="G16" s="25"/>
      <c r="H16" s="56"/>
      <c r="I16" s="29"/>
      <c r="J16" s="29"/>
      <c r="K16" s="29"/>
      <c r="L16" s="29"/>
      <c r="M16" s="29"/>
      <c r="N16" s="29"/>
      <c r="O16" s="29"/>
      <c r="P16" s="29"/>
      <c r="Q16" s="151"/>
      <c r="R16" s="105">
        <v>10.3</v>
      </c>
      <c r="S16" s="56"/>
      <c r="T16" s="56">
        <v>238000</v>
      </c>
      <c r="U16" s="56">
        <v>223720</v>
      </c>
      <c r="V16" s="71">
        <f>T16-U16</f>
        <v>14280</v>
      </c>
      <c r="W16" s="64"/>
      <c r="X16" s="64"/>
      <c r="Y16" s="64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s="3" customFormat="1" ht="27" hidden="1" customHeight="1">
      <c r="A17" s="24"/>
      <c r="B17" s="123" t="s">
        <v>8</v>
      </c>
      <c r="C17" s="16"/>
      <c r="D17" s="16"/>
      <c r="E17" s="14"/>
      <c r="F17" s="14"/>
      <c r="G17" s="14"/>
      <c r="H17" s="16"/>
      <c r="I17" s="16"/>
      <c r="J17" s="16"/>
      <c r="K17" s="16"/>
      <c r="L17" s="16"/>
      <c r="M17" s="16"/>
      <c r="N17" s="16"/>
      <c r="O17" s="16"/>
      <c r="P17" s="16"/>
      <c r="Q17" s="18"/>
      <c r="R17" s="17" t="e">
        <f>#REF!+#REF!</f>
        <v>#REF!</v>
      </c>
      <c r="S17" s="17"/>
      <c r="T17" s="14" t="e">
        <f>#REF!+#REF!</f>
        <v>#REF!</v>
      </c>
      <c r="U17" s="12" t="e">
        <f>#REF!+#REF!</f>
        <v>#REF!</v>
      </c>
      <c r="V17" s="18" t="e">
        <f>#REF!</f>
        <v>#REF!</v>
      </c>
      <c r="W17" s="62"/>
      <c r="X17" s="64"/>
      <c r="Y17" s="64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s="3" customFormat="1" ht="27" hidden="1" customHeight="1">
      <c r="A18" s="24"/>
      <c r="B18" s="126"/>
      <c r="C18" s="13"/>
      <c r="D18" s="13"/>
      <c r="E18" s="13"/>
      <c r="F18" s="13"/>
      <c r="G18" s="13"/>
      <c r="H18" s="21"/>
      <c r="I18" s="21"/>
      <c r="J18" s="21"/>
      <c r="K18" s="21"/>
      <c r="L18" s="21"/>
      <c r="M18" s="21"/>
      <c r="N18" s="21"/>
      <c r="O18" s="21"/>
      <c r="P18" s="21"/>
      <c r="Q18" s="152"/>
      <c r="R18" s="83"/>
      <c r="S18" s="83"/>
      <c r="T18" s="21"/>
      <c r="U18" s="39"/>
      <c r="V18" s="15"/>
      <c r="W18" s="64"/>
      <c r="X18" s="64"/>
      <c r="Y18" s="64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s="3" customFormat="1" ht="27" hidden="1" customHeight="1">
      <c r="A19" s="7"/>
      <c r="B19" s="127" t="s">
        <v>9</v>
      </c>
      <c r="C19" s="30"/>
      <c r="D19" s="30"/>
      <c r="E19" s="30"/>
      <c r="F19" s="30"/>
      <c r="G19" s="30"/>
      <c r="H19" s="66"/>
      <c r="I19" s="66"/>
      <c r="J19" s="66"/>
      <c r="K19" s="66"/>
      <c r="L19" s="67"/>
      <c r="M19" s="67"/>
      <c r="N19" s="67"/>
      <c r="O19" s="67"/>
      <c r="P19" s="67"/>
      <c r="Q19" s="153"/>
      <c r="R19" s="85" t="e">
        <f>#REF!+#REF!</f>
        <v>#REF!</v>
      </c>
      <c r="S19" s="85"/>
      <c r="T19" s="53" t="e">
        <f>#REF!+#REF!</f>
        <v>#REF!</v>
      </c>
      <c r="U19" s="55" t="e">
        <f>#REF!+#REF!</f>
        <v>#REF!</v>
      </c>
      <c r="V19" s="117" t="e">
        <f>#REF!+#REF!</f>
        <v>#REF!</v>
      </c>
      <c r="W19" s="64"/>
      <c r="X19" s="64"/>
      <c r="Y19" s="64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s="3" customFormat="1" ht="27" hidden="1" customHeight="1">
      <c r="A20" s="24"/>
      <c r="B20" s="124"/>
      <c r="C20" s="13"/>
      <c r="D20" s="13"/>
      <c r="E20" s="13"/>
      <c r="F20" s="13"/>
      <c r="G20" s="13"/>
      <c r="H20" s="21"/>
      <c r="I20" s="21"/>
      <c r="J20" s="21"/>
      <c r="K20" s="21"/>
      <c r="L20" s="21"/>
      <c r="M20" s="21"/>
      <c r="N20" s="21"/>
      <c r="O20" s="21"/>
      <c r="P20" s="21"/>
      <c r="Q20" s="152"/>
      <c r="R20" s="83"/>
      <c r="S20" s="83"/>
      <c r="T20" s="21"/>
      <c r="U20" s="39"/>
      <c r="V20" s="15"/>
      <c r="W20" s="64"/>
      <c r="X20" s="64"/>
      <c r="Y20" s="64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s="3" customFormat="1" ht="27" hidden="1" customHeight="1">
      <c r="A21" s="7"/>
      <c r="B21" s="127" t="s">
        <v>10</v>
      </c>
      <c r="C21" s="14"/>
      <c r="D21" s="14"/>
      <c r="E21" s="14"/>
      <c r="F21" s="14"/>
      <c r="G21" s="14"/>
      <c r="H21" s="16"/>
      <c r="I21" s="16"/>
      <c r="J21" s="16"/>
      <c r="K21" s="16"/>
      <c r="L21" s="72"/>
      <c r="M21" s="72"/>
      <c r="N21" s="72"/>
      <c r="O21" s="72"/>
      <c r="P21" s="72"/>
      <c r="Q21" s="154"/>
      <c r="R21" s="17" t="e">
        <f>#REF!</f>
        <v>#REF!</v>
      </c>
      <c r="S21" s="16"/>
      <c r="T21" s="16" t="e">
        <f>#REF!</f>
        <v>#REF!</v>
      </c>
      <c r="U21" s="16" t="e">
        <f>#REF!</f>
        <v>#REF!</v>
      </c>
      <c r="V21" s="18" t="e">
        <f>#REF!</f>
        <v>#REF!</v>
      </c>
      <c r="W21" s="95"/>
      <c r="X21" s="64"/>
      <c r="Y21" s="64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s="3" customFormat="1" ht="27" hidden="1" customHeight="1">
      <c r="A22" s="24"/>
      <c r="B22" s="124"/>
      <c r="C22" s="13"/>
      <c r="D22" s="13"/>
      <c r="E22" s="13"/>
      <c r="F22" s="13"/>
      <c r="G22" s="13"/>
      <c r="H22" s="21"/>
      <c r="I22" s="21"/>
      <c r="J22" s="21"/>
      <c r="K22" s="21"/>
      <c r="L22" s="21"/>
      <c r="M22" s="21"/>
      <c r="N22" s="21"/>
      <c r="O22" s="21"/>
      <c r="P22" s="21"/>
      <c r="Q22" s="152"/>
      <c r="R22" s="83"/>
      <c r="S22" s="83"/>
      <c r="T22" s="21"/>
      <c r="U22" s="39"/>
      <c r="V22" s="15"/>
      <c r="W22" s="64"/>
      <c r="X22" s="64"/>
      <c r="Y22" s="64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s="3" customFormat="1" ht="27" hidden="1" customHeight="1">
      <c r="A23" s="24"/>
      <c r="B23" s="123" t="s">
        <v>11</v>
      </c>
      <c r="C23" s="30"/>
      <c r="D23" s="30"/>
      <c r="E23" s="30"/>
      <c r="F23" s="30"/>
      <c r="G23" s="30"/>
      <c r="H23" s="66"/>
      <c r="I23" s="66"/>
      <c r="J23" s="66"/>
      <c r="K23" s="66"/>
      <c r="L23" s="66"/>
      <c r="M23" s="66"/>
      <c r="N23" s="66"/>
      <c r="O23" s="66"/>
      <c r="P23" s="66"/>
      <c r="Q23" s="155"/>
      <c r="R23" s="83"/>
      <c r="S23" s="83"/>
      <c r="T23" s="21"/>
      <c r="U23" s="39"/>
      <c r="V23" s="15"/>
      <c r="W23" s="64"/>
      <c r="X23" s="64"/>
      <c r="Y23" s="64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 s="3" customFormat="1" ht="27" hidden="1" customHeight="1">
      <c r="A24" s="24"/>
      <c r="B24" s="124"/>
      <c r="C24" s="29"/>
      <c r="D24" s="29"/>
      <c r="E24" s="29"/>
      <c r="F24" s="29"/>
      <c r="G24" s="29"/>
      <c r="H24" s="94"/>
      <c r="I24" s="29"/>
      <c r="J24" s="29"/>
      <c r="K24" s="29"/>
      <c r="L24" s="29"/>
      <c r="M24" s="29"/>
      <c r="N24" s="29"/>
      <c r="O24" s="29"/>
      <c r="P24" s="29"/>
      <c r="Q24" s="151"/>
      <c r="R24" s="45"/>
      <c r="S24" s="45"/>
      <c r="T24" s="23"/>
      <c r="U24" s="40"/>
      <c r="V24" s="15"/>
      <c r="W24" s="64"/>
      <c r="X24" s="64"/>
      <c r="Y24" s="64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 s="3" customFormat="1" ht="27" hidden="1" customHeight="1">
      <c r="A25" s="24"/>
      <c r="B25" s="123" t="s">
        <v>12</v>
      </c>
      <c r="C25" s="14"/>
      <c r="D25" s="14"/>
      <c r="E25" s="14"/>
      <c r="F25" s="14"/>
      <c r="G25" s="14"/>
      <c r="H25" s="66"/>
      <c r="I25" s="16"/>
      <c r="J25" s="16"/>
      <c r="K25" s="16"/>
      <c r="L25" s="16"/>
      <c r="M25" s="16"/>
      <c r="N25" s="16"/>
      <c r="O25" s="16"/>
      <c r="P25" s="16"/>
      <c r="Q25" s="18"/>
      <c r="R25" s="17">
        <f>R26</f>
        <v>3.62</v>
      </c>
      <c r="S25" s="16"/>
      <c r="T25" s="16">
        <f>T26</f>
        <v>46144</v>
      </c>
      <c r="U25" s="16">
        <f>U26</f>
        <v>43837</v>
      </c>
      <c r="V25" s="18">
        <f>V26</f>
        <v>2307</v>
      </c>
      <c r="W25" s="64"/>
      <c r="X25" s="64"/>
      <c r="Y25" s="64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 s="3" customFormat="1" ht="27" hidden="1" customHeight="1">
      <c r="A26" s="24"/>
      <c r="B26" s="124"/>
      <c r="C26" s="29"/>
      <c r="D26" s="29"/>
      <c r="E26" s="29"/>
      <c r="F26" s="29"/>
      <c r="G26" s="29"/>
      <c r="H26" s="94"/>
      <c r="I26" s="29"/>
      <c r="J26" s="29"/>
      <c r="K26" s="29"/>
      <c r="L26" s="29"/>
      <c r="M26" s="29"/>
      <c r="N26" s="29"/>
      <c r="O26" s="29"/>
      <c r="P26" s="29"/>
      <c r="Q26" s="151"/>
      <c r="R26" s="105">
        <v>3.62</v>
      </c>
      <c r="S26" s="105"/>
      <c r="T26" s="56">
        <v>46144</v>
      </c>
      <c r="U26" s="69">
        <v>43837</v>
      </c>
      <c r="V26" s="71">
        <f>T26-U26</f>
        <v>2307</v>
      </c>
      <c r="W26" s="64"/>
      <c r="X26" s="64"/>
      <c r="Y26" s="64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s="3" customFormat="1" ht="27" hidden="1" customHeight="1">
      <c r="A27" s="24"/>
      <c r="B27" s="123" t="s">
        <v>13</v>
      </c>
      <c r="C27" s="14"/>
      <c r="D27" s="14"/>
      <c r="E27" s="14"/>
      <c r="F27" s="14"/>
      <c r="G27" s="14"/>
      <c r="H27" s="16"/>
      <c r="I27" s="16"/>
      <c r="J27" s="16"/>
      <c r="K27" s="16"/>
      <c r="L27" s="16"/>
      <c r="M27" s="16"/>
      <c r="N27" s="16"/>
      <c r="O27" s="16"/>
      <c r="P27" s="16"/>
      <c r="Q27" s="18"/>
      <c r="R27" s="86">
        <f>R28</f>
        <v>1.6</v>
      </c>
      <c r="S27" s="59"/>
      <c r="T27" s="16">
        <f>T28</f>
        <v>40000</v>
      </c>
      <c r="U27" s="16">
        <f>U28</f>
        <v>38000</v>
      </c>
      <c r="V27" s="18">
        <f>V28</f>
        <v>2000</v>
      </c>
      <c r="W27" s="116"/>
      <c r="X27" s="64"/>
      <c r="Y27" s="64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s="3" customFormat="1" ht="27" hidden="1" customHeight="1">
      <c r="A28" s="24"/>
      <c r="B28" s="124"/>
      <c r="C28" s="29"/>
      <c r="D28" s="29"/>
      <c r="E28" s="29"/>
      <c r="F28" s="29"/>
      <c r="G28" s="29"/>
      <c r="H28" s="94"/>
      <c r="I28" s="29"/>
      <c r="J28" s="29"/>
      <c r="K28" s="29"/>
      <c r="L28" s="29"/>
      <c r="M28" s="29"/>
      <c r="N28" s="29"/>
      <c r="O28" s="29"/>
      <c r="P28" s="29"/>
      <c r="Q28" s="151"/>
      <c r="R28" s="122">
        <v>1.6</v>
      </c>
      <c r="S28" s="76"/>
      <c r="T28" s="113">
        <v>40000</v>
      </c>
      <c r="U28" s="114">
        <f>T28*0.95</f>
        <v>38000</v>
      </c>
      <c r="V28" s="115">
        <f>T28-U28</f>
        <v>2000</v>
      </c>
      <c r="W28" s="90" t="s">
        <v>31</v>
      </c>
      <c r="X28" s="64"/>
      <c r="Y28" s="64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s="3" customFormat="1" ht="27" hidden="1" customHeight="1">
      <c r="A29" s="24"/>
      <c r="B29" s="123" t="s">
        <v>14</v>
      </c>
      <c r="C29" s="16"/>
      <c r="D29" s="16"/>
      <c r="E29" s="14"/>
      <c r="F29" s="14"/>
      <c r="G29" s="14"/>
      <c r="H29" s="16"/>
      <c r="I29" s="16"/>
      <c r="J29" s="16"/>
      <c r="K29" s="16"/>
      <c r="L29" s="16"/>
      <c r="M29" s="16"/>
      <c r="N29" s="16"/>
      <c r="O29" s="16"/>
      <c r="P29" s="16"/>
      <c r="Q29" s="18"/>
      <c r="R29" s="17">
        <f>R30</f>
        <v>4.45</v>
      </c>
      <c r="S29" s="17"/>
      <c r="T29" s="16">
        <f>T30</f>
        <v>186480</v>
      </c>
      <c r="U29" s="22">
        <f>U30</f>
        <v>186480</v>
      </c>
      <c r="V29" s="15"/>
      <c r="W29" s="64" t="s">
        <v>21</v>
      </c>
      <c r="X29" s="64"/>
      <c r="Y29" s="64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s="3" customFormat="1" ht="27" hidden="1" customHeight="1">
      <c r="A30" s="24"/>
      <c r="B30" s="125"/>
      <c r="C30" s="13"/>
      <c r="D30" s="13"/>
      <c r="E30" s="13"/>
      <c r="F30" s="13"/>
      <c r="G30" s="13"/>
      <c r="H30" s="59"/>
      <c r="I30" s="16"/>
      <c r="J30" s="16"/>
      <c r="K30" s="16"/>
      <c r="L30" s="21"/>
      <c r="M30" s="59"/>
      <c r="N30" s="59"/>
      <c r="O30" s="14"/>
      <c r="P30" s="14"/>
      <c r="Q30" s="20"/>
      <c r="R30" s="131">
        <v>4.45</v>
      </c>
      <c r="S30" s="86"/>
      <c r="T30" s="16">
        <v>186480</v>
      </c>
      <c r="U30" s="22">
        <f>T30</f>
        <v>186480</v>
      </c>
      <c r="V30" s="15"/>
      <c r="W30" s="64"/>
      <c r="X30" s="64"/>
      <c r="Y30" s="64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s="4" customFormat="1" ht="27" hidden="1" customHeight="1">
      <c r="A31" s="31"/>
      <c r="B31" s="123" t="s">
        <v>15</v>
      </c>
      <c r="C31" s="30"/>
      <c r="D31" s="30"/>
      <c r="E31" s="30"/>
      <c r="F31" s="30"/>
      <c r="G31" s="30"/>
      <c r="H31" s="66"/>
      <c r="I31" s="66"/>
      <c r="J31" s="66"/>
      <c r="K31" s="66"/>
      <c r="L31" s="66"/>
      <c r="M31" s="66"/>
      <c r="N31" s="66"/>
      <c r="O31" s="66"/>
      <c r="P31" s="66"/>
      <c r="Q31" s="155"/>
      <c r="R31" s="17" t="e">
        <f>#REF!</f>
        <v>#REF!</v>
      </c>
      <c r="S31" s="16"/>
      <c r="T31" s="16" t="e">
        <f>#REF!</f>
        <v>#REF!</v>
      </c>
      <c r="U31" s="16" t="e">
        <f>#REF!</f>
        <v>#REF!</v>
      </c>
      <c r="V31" s="18" t="e">
        <f>#REF!</f>
        <v>#REF!</v>
      </c>
      <c r="W31" s="64"/>
      <c r="X31" s="64"/>
      <c r="Y31" s="64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s="3" customFormat="1" ht="27" hidden="1" customHeight="1">
      <c r="A32" s="24"/>
      <c r="B32" s="124"/>
      <c r="C32" s="13"/>
      <c r="D32" s="13"/>
      <c r="E32" s="13"/>
      <c r="F32" s="13"/>
      <c r="G32" s="13"/>
      <c r="H32" s="32"/>
      <c r="I32" s="32"/>
      <c r="J32" s="32"/>
      <c r="K32" s="32"/>
      <c r="L32" s="32"/>
      <c r="M32" s="32"/>
      <c r="N32" s="32"/>
      <c r="O32" s="32"/>
      <c r="P32" s="32"/>
      <c r="Q32" s="156"/>
      <c r="R32" s="87"/>
      <c r="S32" s="87"/>
      <c r="T32" s="32"/>
      <c r="U32" s="41"/>
      <c r="V32" s="15"/>
      <c r="W32" s="64"/>
      <c r="X32" s="64"/>
      <c r="Y32" s="64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 s="4" customFormat="1" ht="27" hidden="1" customHeight="1">
      <c r="A33" s="31"/>
      <c r="B33" s="123" t="s">
        <v>16</v>
      </c>
      <c r="C33" s="14"/>
      <c r="D33" s="14"/>
      <c r="E33" s="14"/>
      <c r="F33" s="14"/>
      <c r="G33" s="14"/>
      <c r="H33" s="16"/>
      <c r="I33" s="16"/>
      <c r="J33" s="16"/>
      <c r="K33" s="16"/>
      <c r="L33" s="16"/>
      <c r="M33" s="16"/>
      <c r="N33" s="16"/>
      <c r="O33" s="16"/>
      <c r="P33" s="16"/>
      <c r="Q33" s="18"/>
      <c r="R33" s="17" t="e">
        <f>#REF!+#REF!</f>
        <v>#REF!</v>
      </c>
      <c r="S33" s="17"/>
      <c r="T33" s="16" t="e">
        <f>#REF!+#REF!</f>
        <v>#REF!</v>
      </c>
      <c r="U33" s="22" t="e">
        <f>#REF!+#REF!</f>
        <v>#REF!</v>
      </c>
      <c r="V33" s="18" t="e">
        <f>#REF!+#REF!</f>
        <v>#REF!</v>
      </c>
      <c r="W33" s="64"/>
      <c r="X33" s="64"/>
      <c r="Y33" s="64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 s="3" customFormat="1" ht="27" hidden="1" customHeight="1">
      <c r="A34" s="24"/>
      <c r="B34" s="128"/>
      <c r="C34" s="13"/>
      <c r="D34" s="13"/>
      <c r="E34" s="13"/>
      <c r="F34" s="13"/>
      <c r="G34" s="13"/>
      <c r="H34" s="21"/>
      <c r="I34" s="21"/>
      <c r="J34" s="21"/>
      <c r="K34" s="21"/>
      <c r="L34" s="21"/>
      <c r="M34" s="21"/>
      <c r="N34" s="21"/>
      <c r="O34" s="21"/>
      <c r="P34" s="21"/>
      <c r="Q34" s="152"/>
      <c r="R34" s="83"/>
      <c r="S34" s="83"/>
      <c r="T34" s="108"/>
      <c r="U34" s="109"/>
      <c r="V34" s="107"/>
      <c r="W34" s="64"/>
      <c r="X34" s="64"/>
      <c r="Y34" s="64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 s="4" customFormat="1" ht="27" hidden="1" customHeight="1">
      <c r="A35" s="31"/>
      <c r="B35" s="123" t="s">
        <v>17</v>
      </c>
      <c r="C35" s="14"/>
      <c r="D35" s="14"/>
      <c r="E35" s="14"/>
      <c r="F35" s="14"/>
      <c r="G35" s="14"/>
      <c r="H35" s="28"/>
      <c r="I35" s="73"/>
      <c r="J35" s="73"/>
      <c r="K35" s="73"/>
      <c r="L35" s="73"/>
      <c r="M35" s="73"/>
      <c r="N35" s="73"/>
      <c r="O35" s="73"/>
      <c r="P35" s="73"/>
      <c r="Q35" s="157"/>
      <c r="R35" s="17" t="e">
        <f>#REF!</f>
        <v>#REF!</v>
      </c>
      <c r="S35" s="16"/>
      <c r="T35" s="16" t="e">
        <f>#REF!</f>
        <v>#REF!</v>
      </c>
      <c r="U35" s="16" t="e">
        <f>#REF!</f>
        <v>#REF!</v>
      </c>
      <c r="V35" s="18" t="e">
        <f>#REF!</f>
        <v>#REF!</v>
      </c>
      <c r="W35" s="111"/>
      <c r="X35" s="64"/>
      <c r="Y35" s="64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 ht="27" hidden="1" customHeight="1">
      <c r="A36" s="24"/>
      <c r="B36" s="130"/>
      <c r="C36" s="13"/>
      <c r="D36" s="13"/>
      <c r="E36" s="13"/>
      <c r="F36" s="13"/>
      <c r="G36" s="13"/>
      <c r="H36" s="21"/>
      <c r="I36" s="21"/>
      <c r="J36" s="21"/>
      <c r="K36" s="21"/>
      <c r="L36" s="21"/>
      <c r="M36" s="21"/>
      <c r="N36" s="21"/>
      <c r="O36" s="21"/>
      <c r="P36" s="21"/>
      <c r="Q36" s="152"/>
      <c r="R36" s="70"/>
      <c r="S36" s="21"/>
      <c r="T36" s="21"/>
      <c r="U36" s="39"/>
      <c r="V36" s="15"/>
      <c r="W36" s="110"/>
      <c r="X36" s="64"/>
      <c r="Y36" s="64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4" ht="27" hidden="1" customHeight="1">
      <c r="A37" s="24"/>
      <c r="B37" s="123" t="s">
        <v>18</v>
      </c>
      <c r="C37" s="28"/>
      <c r="D37" s="28"/>
      <c r="E37" s="134"/>
      <c r="F37" s="134"/>
      <c r="G37" s="134"/>
      <c r="H37" s="28"/>
      <c r="I37" s="73"/>
      <c r="J37" s="73"/>
      <c r="K37" s="73"/>
      <c r="L37" s="73"/>
      <c r="M37" s="73"/>
      <c r="N37" s="73"/>
      <c r="O37" s="73"/>
      <c r="P37" s="73"/>
      <c r="Q37" s="157"/>
      <c r="R37" s="17" t="e">
        <f>#REF!</f>
        <v>#REF!</v>
      </c>
      <c r="S37" s="17"/>
      <c r="T37" s="16" t="e">
        <f>#REF!</f>
        <v>#REF!</v>
      </c>
      <c r="U37" s="22" t="e">
        <f>#REF!</f>
        <v>#REF!</v>
      </c>
      <c r="V37" s="18" t="e">
        <f>#REF!</f>
        <v>#REF!</v>
      </c>
      <c r="W37" s="110"/>
      <c r="X37" s="64"/>
      <c r="Y37" s="64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4" ht="27" hidden="1" customHeight="1">
      <c r="A38" s="24"/>
      <c r="B38" s="124"/>
      <c r="C38" s="25"/>
      <c r="D38" s="25"/>
      <c r="E38" s="25"/>
      <c r="F38" s="25"/>
      <c r="G38" s="25"/>
      <c r="H38" s="44"/>
      <c r="I38" s="75"/>
      <c r="J38" s="75"/>
      <c r="K38" s="75"/>
      <c r="L38" s="75"/>
      <c r="M38" s="75"/>
      <c r="N38" s="75"/>
      <c r="O38" s="75"/>
      <c r="P38" s="75"/>
      <c r="Q38" s="158"/>
      <c r="R38" s="45"/>
      <c r="S38" s="45"/>
      <c r="T38" s="23"/>
      <c r="U38" s="40"/>
      <c r="V38" s="15"/>
      <c r="W38" s="64"/>
      <c r="X38" s="64"/>
      <c r="Y38" s="64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4" ht="27" hidden="1" customHeight="1">
      <c r="A39" s="24"/>
      <c r="B39" s="123" t="s">
        <v>38</v>
      </c>
      <c r="C39" s="56"/>
      <c r="D39" s="56"/>
      <c r="E39" s="25"/>
      <c r="F39" s="25"/>
      <c r="G39" s="25"/>
      <c r="H39" s="16"/>
      <c r="I39" s="16"/>
      <c r="J39" s="16"/>
      <c r="K39" s="16"/>
      <c r="L39" s="23"/>
      <c r="M39" s="23"/>
      <c r="N39" s="23"/>
      <c r="O39" s="23"/>
      <c r="P39" s="23"/>
      <c r="Q39" s="159"/>
      <c r="R39" s="61">
        <f>R40</f>
        <v>1.6</v>
      </c>
      <c r="S39" s="16"/>
      <c r="T39" s="16">
        <f>T40</f>
        <v>40000</v>
      </c>
      <c r="U39" s="22">
        <f>U40</f>
        <v>38000</v>
      </c>
      <c r="V39" s="18">
        <f>V40</f>
        <v>2000</v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4" ht="27" hidden="1" customHeight="1">
      <c r="A40" s="24"/>
      <c r="B40" s="124"/>
      <c r="C40" s="56"/>
      <c r="D40" s="56"/>
      <c r="E40" s="25"/>
      <c r="F40" s="25"/>
      <c r="G40" s="25"/>
      <c r="H40" s="16"/>
      <c r="I40" s="16"/>
      <c r="J40" s="16"/>
      <c r="K40" s="16"/>
      <c r="L40" s="23"/>
      <c r="M40" s="23"/>
      <c r="N40" s="23"/>
      <c r="O40" s="23"/>
      <c r="P40" s="23"/>
      <c r="Q40" s="159"/>
      <c r="R40" s="122">
        <v>1.6</v>
      </c>
      <c r="S40" s="76"/>
      <c r="T40" s="113">
        <v>40000</v>
      </c>
      <c r="U40" s="114">
        <f>T40*0.95</f>
        <v>38000</v>
      </c>
      <c r="V40" s="115">
        <f>T40-U40</f>
        <v>2000</v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4" ht="27" hidden="1" customHeight="1">
      <c r="A41" s="24"/>
      <c r="B41" s="123" t="s">
        <v>19</v>
      </c>
      <c r="C41" s="14"/>
      <c r="D41" s="14"/>
      <c r="E41" s="14"/>
      <c r="F41" s="14"/>
      <c r="G41" s="14"/>
      <c r="H41" s="28"/>
      <c r="I41" s="73"/>
      <c r="J41" s="73"/>
      <c r="K41" s="73"/>
      <c r="L41" s="73"/>
      <c r="M41" s="73"/>
      <c r="N41" s="73"/>
      <c r="O41" s="73"/>
      <c r="P41" s="73"/>
      <c r="Q41" s="157"/>
      <c r="R41" s="17">
        <f>R42</f>
        <v>1.6</v>
      </c>
      <c r="S41" s="16" t="e">
        <f>#REF!</f>
        <v>#REF!</v>
      </c>
      <c r="T41" s="16" t="e">
        <f>T42+#REF!</f>
        <v>#REF!</v>
      </c>
      <c r="U41" s="16" t="e">
        <f>U42+#REF!</f>
        <v>#REF!</v>
      </c>
      <c r="V41" s="18" t="e">
        <f>V42+#REF!</f>
        <v>#REF!</v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4" ht="27" hidden="1" customHeight="1">
      <c r="A42" s="24"/>
      <c r="B42" s="124"/>
      <c r="C42" s="13"/>
      <c r="D42" s="13"/>
      <c r="E42" s="13"/>
      <c r="F42" s="13"/>
      <c r="G42" s="13"/>
      <c r="H42" s="21"/>
      <c r="I42" s="21"/>
      <c r="J42" s="21"/>
      <c r="K42" s="21"/>
      <c r="L42" s="21"/>
      <c r="M42" s="21"/>
      <c r="N42" s="21"/>
      <c r="O42" s="21"/>
      <c r="P42" s="21"/>
      <c r="Q42" s="152"/>
      <c r="R42" s="122">
        <v>1.6</v>
      </c>
      <c r="S42" s="83"/>
      <c r="T42" s="56">
        <v>40000</v>
      </c>
      <c r="U42" s="99">
        <f>T42*0.94</f>
        <v>37600</v>
      </c>
      <c r="V42" s="71">
        <f>T42-U42</f>
        <v>2400</v>
      </c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4" ht="27" hidden="1" customHeight="1">
      <c r="A43" s="24"/>
      <c r="B43" s="123" t="s">
        <v>20</v>
      </c>
      <c r="C43" s="16"/>
      <c r="D43" s="16"/>
      <c r="E43" s="14"/>
      <c r="F43" s="14"/>
      <c r="G43" s="14"/>
      <c r="H43" s="28"/>
      <c r="I43" s="73"/>
      <c r="J43" s="73"/>
      <c r="K43" s="73"/>
      <c r="L43" s="73"/>
      <c r="M43" s="73"/>
      <c r="N43" s="73"/>
      <c r="O43" s="73"/>
      <c r="P43" s="73"/>
      <c r="Q43" s="157"/>
      <c r="R43" s="17">
        <f>R44</f>
        <v>2.9140000000000001</v>
      </c>
      <c r="S43" s="16"/>
      <c r="T43" s="16">
        <f>T44</f>
        <v>40000</v>
      </c>
      <c r="U43" s="16">
        <f>U44</f>
        <v>38000</v>
      </c>
      <c r="V43" s="18">
        <f>V44</f>
        <v>2000</v>
      </c>
      <c r="W43" s="78" t="e">
        <f>O43+#REF!</f>
        <v>#REF!</v>
      </c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4" ht="27" hidden="1" customHeight="1">
      <c r="A44" s="24"/>
      <c r="B44" s="124"/>
      <c r="C44" s="25"/>
      <c r="D44" s="25"/>
      <c r="E44" s="25"/>
      <c r="F44" s="25"/>
      <c r="G44" s="25"/>
      <c r="H44" s="57"/>
      <c r="I44" s="74"/>
      <c r="J44" s="74"/>
      <c r="K44" s="74"/>
      <c r="L44" s="74"/>
      <c r="M44" s="74"/>
      <c r="N44" s="74"/>
      <c r="O44" s="74"/>
      <c r="P44" s="74"/>
      <c r="Q44" s="160"/>
      <c r="R44" s="122">
        <f>1.439+1.475</f>
        <v>2.9140000000000001</v>
      </c>
      <c r="S44" s="45"/>
      <c r="T44" s="56">
        <v>40000</v>
      </c>
      <c r="U44" s="99">
        <f>T44*0.95</f>
        <v>38000</v>
      </c>
      <c r="V44" s="71">
        <f>T44-U44</f>
        <v>2000</v>
      </c>
      <c r="W44" s="78" t="e">
        <f>P43+#REF!</f>
        <v>#REF!</v>
      </c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4" ht="27" hidden="1" customHeight="1">
      <c r="A45" s="24"/>
      <c r="B45" s="123" t="s">
        <v>22</v>
      </c>
      <c r="C45" s="56"/>
      <c r="D45" s="56"/>
      <c r="E45" s="25"/>
      <c r="F45" s="25"/>
      <c r="G45" s="25"/>
      <c r="H45" s="16"/>
      <c r="I45" s="16"/>
      <c r="J45" s="16"/>
      <c r="K45" s="16"/>
      <c r="L45" s="23"/>
      <c r="M45" s="23"/>
      <c r="N45" s="23"/>
      <c r="O45" s="23"/>
      <c r="P45" s="23"/>
      <c r="Q45" s="159"/>
      <c r="R45" s="17">
        <f>R46</f>
        <v>1.6</v>
      </c>
      <c r="S45" s="16"/>
      <c r="T45" s="16">
        <f>T46</f>
        <v>40000</v>
      </c>
      <c r="U45" s="16">
        <f>U46</f>
        <v>37600</v>
      </c>
      <c r="V45" s="18">
        <f>V46</f>
        <v>2400</v>
      </c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4" ht="27" hidden="1" customHeight="1">
      <c r="A46" s="24"/>
      <c r="B46" s="124"/>
      <c r="C46" s="56"/>
      <c r="D46" s="56"/>
      <c r="E46" s="25"/>
      <c r="F46" s="25"/>
      <c r="G46" s="25"/>
      <c r="H46" s="16"/>
      <c r="I46" s="16"/>
      <c r="J46" s="16"/>
      <c r="K46" s="16"/>
      <c r="L46" s="23"/>
      <c r="M46" s="23"/>
      <c r="N46" s="23"/>
      <c r="O46" s="23"/>
      <c r="P46" s="23"/>
      <c r="Q46" s="159"/>
      <c r="R46" s="122">
        <v>1.6</v>
      </c>
      <c r="S46" s="105"/>
      <c r="T46" s="56">
        <v>40000</v>
      </c>
      <c r="U46" s="69">
        <f>T46*0.94</f>
        <v>37600</v>
      </c>
      <c r="V46" s="71">
        <f>T46-U46</f>
        <v>2400</v>
      </c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4" ht="27" hidden="1" customHeight="1">
      <c r="A47" s="24"/>
      <c r="B47" s="123" t="s">
        <v>23</v>
      </c>
      <c r="C47" s="14"/>
      <c r="D47" s="14"/>
      <c r="E47" s="14"/>
      <c r="F47" s="14"/>
      <c r="G47" s="14"/>
      <c r="H47" s="28"/>
      <c r="I47" s="14"/>
      <c r="J47" s="14"/>
      <c r="K47" s="14"/>
      <c r="L47" s="14"/>
      <c r="M47" s="14"/>
      <c r="N47" s="14"/>
      <c r="O47" s="14"/>
      <c r="P47" s="14"/>
      <c r="Q47" s="20"/>
      <c r="R47" s="83"/>
      <c r="S47" s="83"/>
      <c r="T47" s="21"/>
      <c r="U47" s="39"/>
      <c r="V47" s="15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4" ht="27" hidden="1" customHeight="1">
      <c r="A48" s="24"/>
      <c r="B48" s="123"/>
      <c r="C48" s="14"/>
      <c r="D48" s="14"/>
      <c r="E48" s="14"/>
      <c r="F48" s="14"/>
      <c r="G48" s="14"/>
      <c r="H48" s="28"/>
      <c r="I48" s="14"/>
      <c r="J48" s="14"/>
      <c r="K48" s="14"/>
      <c r="L48" s="14"/>
      <c r="M48" s="14"/>
      <c r="N48" s="14"/>
      <c r="O48" s="14"/>
      <c r="P48" s="14"/>
      <c r="Q48" s="20"/>
      <c r="R48" s="83"/>
      <c r="S48" s="83"/>
      <c r="T48" s="21"/>
      <c r="U48" s="39"/>
      <c r="V48" s="15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27" hidden="1" customHeight="1">
      <c r="A49" s="24"/>
      <c r="B49" s="123" t="s">
        <v>24</v>
      </c>
      <c r="C49" s="14"/>
      <c r="D49" s="14"/>
      <c r="E49" s="14"/>
      <c r="F49" s="14"/>
      <c r="G49" s="14"/>
      <c r="H49" s="16"/>
      <c r="I49" s="16"/>
      <c r="J49" s="16"/>
      <c r="K49" s="16"/>
      <c r="L49" s="16"/>
      <c r="M49" s="16"/>
      <c r="N49" s="16"/>
      <c r="O49" s="16"/>
      <c r="P49" s="16"/>
      <c r="Q49" s="18"/>
      <c r="R49" s="17" t="e">
        <f>#REF!+#REF!</f>
        <v>#REF!</v>
      </c>
      <c r="S49" s="16"/>
      <c r="T49" s="16" t="e">
        <f>#REF!+#REF!</f>
        <v>#REF!</v>
      </c>
      <c r="U49" s="16" t="e">
        <f>#REF!+#REF!</f>
        <v>#REF!</v>
      </c>
      <c r="V49" s="18" t="e">
        <f>#REF!+#REF!</f>
        <v>#REF!</v>
      </c>
      <c r="W49" s="2"/>
      <c r="X49" s="2" t="s">
        <v>30</v>
      </c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27" hidden="1" customHeight="1">
      <c r="A50" s="24"/>
      <c r="B50" s="129"/>
      <c r="C50" s="13"/>
      <c r="D50" s="13"/>
      <c r="E50" s="13"/>
      <c r="F50" s="13"/>
      <c r="G50" s="13"/>
      <c r="H50" s="21"/>
      <c r="I50" s="21"/>
      <c r="J50" s="21"/>
      <c r="K50" s="21"/>
      <c r="L50" s="21"/>
      <c r="M50" s="21"/>
      <c r="N50" s="21"/>
      <c r="O50" s="21"/>
      <c r="P50" s="21"/>
      <c r="Q50" s="152"/>
      <c r="R50" s="83"/>
      <c r="S50" s="83"/>
      <c r="T50" s="21"/>
      <c r="U50" s="39"/>
      <c r="V50" s="15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27" hidden="1" customHeight="1">
      <c r="A51" s="24"/>
      <c r="B51" s="123" t="s">
        <v>25</v>
      </c>
      <c r="C51" s="14"/>
      <c r="D51" s="14"/>
      <c r="E51" s="14"/>
      <c r="F51" s="14"/>
      <c r="G51" s="14"/>
      <c r="H51" s="28"/>
      <c r="I51" s="16"/>
      <c r="J51" s="16"/>
      <c r="K51" s="16"/>
      <c r="L51" s="16"/>
      <c r="M51" s="16"/>
      <c r="N51" s="16"/>
      <c r="O51" s="16"/>
      <c r="P51" s="16"/>
      <c r="Q51" s="18"/>
      <c r="R51" s="17">
        <f>R52</f>
        <v>8.5429999999999993</v>
      </c>
      <c r="S51" s="16"/>
      <c r="T51" s="16">
        <f>T52</f>
        <v>113237</v>
      </c>
      <c r="U51" s="16">
        <f>U52</f>
        <v>107575</v>
      </c>
      <c r="V51" s="18">
        <f>V52</f>
        <v>5662</v>
      </c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24" hidden="1" customHeight="1">
      <c r="A52" s="24"/>
      <c r="B52" s="129"/>
      <c r="C52" s="25"/>
      <c r="D52" s="25"/>
      <c r="E52" s="25"/>
      <c r="F52" s="25"/>
      <c r="G52" s="25"/>
      <c r="H52" s="44"/>
      <c r="I52" s="74"/>
      <c r="J52" s="74"/>
      <c r="K52" s="74"/>
      <c r="L52" s="74"/>
      <c r="M52" s="74"/>
      <c r="N52" s="74"/>
      <c r="O52" s="74"/>
      <c r="P52" s="74"/>
      <c r="Q52" s="160"/>
      <c r="R52" s="105">
        <v>8.5429999999999993</v>
      </c>
      <c r="S52" s="51"/>
      <c r="T52" s="56">
        <v>113237</v>
      </c>
      <c r="U52" s="56">
        <v>107575</v>
      </c>
      <c r="V52" s="71">
        <f>T52-U52</f>
        <v>5662</v>
      </c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27" hidden="1" customHeight="1">
      <c r="A53" s="24"/>
      <c r="B53" s="123" t="s">
        <v>26</v>
      </c>
      <c r="C53" s="14"/>
      <c r="D53" s="14"/>
      <c r="E53" s="14"/>
      <c r="F53" s="14"/>
      <c r="G53" s="14"/>
      <c r="H53" s="16"/>
      <c r="I53" s="16"/>
      <c r="J53" s="16"/>
      <c r="K53" s="16"/>
      <c r="L53" s="16"/>
      <c r="M53" s="16"/>
      <c r="N53" s="16"/>
      <c r="O53" s="16"/>
      <c r="P53" s="16"/>
      <c r="Q53" s="18"/>
      <c r="R53" s="17" t="e">
        <f>#REF!</f>
        <v>#REF!</v>
      </c>
      <c r="S53" s="17"/>
      <c r="T53" s="16" t="e">
        <f>#REF!</f>
        <v>#REF!</v>
      </c>
      <c r="U53" s="16" t="e">
        <f>#REF!</f>
        <v>#REF!</v>
      </c>
      <c r="V53" s="18" t="e">
        <f>#REF!</f>
        <v>#REF!</v>
      </c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21.75" hidden="1" customHeight="1">
      <c r="A54" s="24"/>
      <c r="B54" s="126"/>
      <c r="C54" s="25"/>
      <c r="D54" s="25"/>
      <c r="E54" s="25"/>
      <c r="F54" s="25"/>
      <c r="G54" s="25"/>
      <c r="H54" s="34"/>
      <c r="I54" s="34"/>
      <c r="J54" s="34"/>
      <c r="K54" s="34"/>
      <c r="L54" s="34"/>
      <c r="M54" s="34"/>
      <c r="N54" s="34"/>
      <c r="O54" s="34"/>
      <c r="P54" s="34"/>
      <c r="Q54" s="161"/>
      <c r="R54" s="88"/>
      <c r="S54" s="88"/>
      <c r="T54" s="34"/>
      <c r="U54" s="43"/>
      <c r="V54" s="15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27" hidden="1" customHeight="1">
      <c r="A55" s="7"/>
      <c r="B55" s="127" t="s">
        <v>27</v>
      </c>
      <c r="C55" s="14"/>
      <c r="D55" s="14"/>
      <c r="E55" s="14"/>
      <c r="F55" s="14"/>
      <c r="G55" s="14"/>
      <c r="H55" s="16"/>
      <c r="I55" s="16"/>
      <c r="J55" s="16"/>
      <c r="K55" s="16"/>
      <c r="L55" s="16"/>
      <c r="M55" s="16"/>
      <c r="N55" s="16"/>
      <c r="O55" s="16"/>
      <c r="P55" s="16"/>
      <c r="Q55" s="18"/>
      <c r="R55" s="17" t="e">
        <f>R56+#REF!</f>
        <v>#REF!</v>
      </c>
      <c r="S55" s="17"/>
      <c r="T55" s="16" t="e">
        <f>T56+#REF!</f>
        <v>#REF!</v>
      </c>
      <c r="U55" s="22" t="e">
        <f>U56+#REF!</f>
        <v>#REF!</v>
      </c>
      <c r="V55" s="18" t="e">
        <f>V56+#REF!</f>
        <v>#REF!</v>
      </c>
      <c r="W55" s="2"/>
      <c r="X55" s="2"/>
      <c r="Y55" s="2" t="s">
        <v>33</v>
      </c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21.75" hidden="1" customHeight="1">
      <c r="A56" s="24"/>
      <c r="B56" s="125"/>
      <c r="C56" s="13"/>
      <c r="D56" s="13"/>
      <c r="E56" s="13"/>
      <c r="F56" s="13"/>
      <c r="G56" s="13"/>
      <c r="H56" s="52"/>
      <c r="I56" s="16"/>
      <c r="J56" s="16"/>
      <c r="K56" s="16"/>
      <c r="L56" s="21"/>
      <c r="M56" s="21"/>
      <c r="N56" s="21"/>
      <c r="O56" s="21"/>
      <c r="P56" s="21"/>
      <c r="Q56" s="152"/>
      <c r="R56" s="131">
        <v>9.4879999999999995</v>
      </c>
      <c r="S56" s="84"/>
      <c r="T56" s="16">
        <v>132500</v>
      </c>
      <c r="U56" s="22">
        <f>T56</f>
        <v>132500</v>
      </c>
      <c r="V56" s="18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27" hidden="1" customHeight="1">
      <c r="A57" s="24"/>
      <c r="B57" s="123" t="s">
        <v>28</v>
      </c>
      <c r="C57" s="68"/>
      <c r="D57" s="68"/>
      <c r="E57" s="14"/>
      <c r="F57" s="14"/>
      <c r="G57" s="14"/>
      <c r="H57" s="16"/>
      <c r="I57" s="16"/>
      <c r="J57" s="16"/>
      <c r="K57" s="16"/>
      <c r="L57" s="16"/>
      <c r="M57" s="16"/>
      <c r="N57" s="16"/>
      <c r="O57" s="16"/>
      <c r="P57" s="16"/>
      <c r="Q57" s="18"/>
      <c r="R57" s="17">
        <f>R72+R66+R67+R68</f>
        <v>0</v>
      </c>
      <c r="S57" s="17"/>
      <c r="T57" s="14">
        <f>T72+T66+T67+T68</f>
        <v>0</v>
      </c>
      <c r="U57" s="12">
        <f>U72+U66+U67+U68</f>
        <v>0</v>
      </c>
      <c r="V57" s="20">
        <f>V66+V67+V68</f>
        <v>0</v>
      </c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23.25" hidden="1" customHeight="1">
      <c r="A58" s="24"/>
      <c r="B58" s="128"/>
      <c r="C58" s="13"/>
      <c r="D58" s="13"/>
      <c r="E58" s="13"/>
      <c r="F58" s="13"/>
      <c r="G58" s="13"/>
      <c r="H58" s="21"/>
      <c r="I58" s="21"/>
      <c r="J58" s="21"/>
      <c r="K58" s="21"/>
      <c r="L58" s="21"/>
      <c r="M58" s="21"/>
      <c r="N58" s="21"/>
      <c r="O58" s="21"/>
      <c r="P58" s="21"/>
      <c r="Q58" s="152"/>
      <c r="R58" s="83"/>
      <c r="S58" s="83"/>
      <c r="T58" s="21"/>
      <c r="U58" s="39"/>
      <c r="V58" s="15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37.5" customHeight="1">
      <c r="A59" s="138" t="s">
        <v>50</v>
      </c>
      <c r="B59" s="182" t="s">
        <v>51</v>
      </c>
      <c r="C59" s="183"/>
      <c r="D59" s="183"/>
      <c r="E59" s="183"/>
      <c r="F59" s="183"/>
      <c r="G59" s="183"/>
      <c r="H59" s="183"/>
      <c r="I59" s="183"/>
      <c r="J59" s="183"/>
      <c r="K59" s="183"/>
      <c r="L59" s="183"/>
      <c r="M59" s="183"/>
      <c r="N59" s="183"/>
      <c r="O59" s="183"/>
      <c r="P59" s="183"/>
      <c r="Q59" s="184"/>
      <c r="R59" s="83"/>
      <c r="S59" s="83"/>
      <c r="T59" s="21"/>
      <c r="U59" s="39"/>
      <c r="V59" s="15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42.75" customHeight="1">
      <c r="A60" s="24"/>
      <c r="B60" s="137" t="s">
        <v>5</v>
      </c>
      <c r="C60" s="16">
        <f>C106</f>
        <v>0.38</v>
      </c>
      <c r="D60" s="13"/>
      <c r="E60" s="16">
        <f>E106</f>
        <v>137539.79999999999</v>
      </c>
      <c r="F60" s="16">
        <f>F106</f>
        <v>127912</v>
      </c>
      <c r="G60" s="16">
        <f>G106</f>
        <v>9627.7999999999956</v>
      </c>
      <c r="H60" s="16">
        <f>H108+H110</f>
        <v>33.507000000000005</v>
      </c>
      <c r="I60" s="21"/>
      <c r="J60" s="16">
        <f>J108+J110</f>
        <v>614777.52999999991</v>
      </c>
      <c r="K60" s="16">
        <f t="shared" ref="K60:L60" si="0">K108+K110</f>
        <v>578688.9879999999</v>
      </c>
      <c r="L60" s="16">
        <f t="shared" si="0"/>
        <v>36088.541999999994</v>
      </c>
      <c r="M60" s="21"/>
      <c r="N60" s="21"/>
      <c r="O60" s="21"/>
      <c r="P60" s="21"/>
      <c r="Q60" s="152"/>
      <c r="R60" s="83"/>
      <c r="S60" s="83"/>
      <c r="T60" s="21"/>
      <c r="U60" s="39"/>
      <c r="V60" s="15"/>
      <c r="W60" s="2"/>
      <c r="X60" s="2"/>
      <c r="Y60" s="2"/>
      <c r="Z60" s="2" t="s">
        <v>31</v>
      </c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34.5" customHeight="1">
      <c r="A61" s="24"/>
      <c r="B61" s="135" t="s">
        <v>6</v>
      </c>
      <c r="C61" s="13"/>
      <c r="D61" s="13"/>
      <c r="E61" s="13"/>
      <c r="F61" s="13"/>
      <c r="G61" s="13"/>
      <c r="H61" s="21"/>
      <c r="I61" s="21"/>
      <c r="J61" s="21"/>
      <c r="K61" s="21"/>
      <c r="L61" s="21"/>
      <c r="M61" s="21"/>
      <c r="N61" s="21"/>
      <c r="O61" s="21"/>
      <c r="P61" s="21"/>
      <c r="Q61" s="152"/>
      <c r="R61" s="83"/>
      <c r="S61" s="83"/>
      <c r="T61" s="21"/>
      <c r="U61" s="39"/>
      <c r="V61" s="15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41.25" customHeight="1">
      <c r="A62" s="35"/>
      <c r="B62" s="136" t="s">
        <v>42</v>
      </c>
      <c r="C62" s="13"/>
      <c r="D62" s="13"/>
      <c r="E62" s="13"/>
      <c r="F62" s="56">
        <f>F60</f>
        <v>127912</v>
      </c>
      <c r="G62" s="167"/>
      <c r="H62" s="21"/>
      <c r="I62" s="21"/>
      <c r="J62" s="21"/>
      <c r="K62" s="21"/>
      <c r="L62" s="21"/>
      <c r="M62" s="21"/>
      <c r="N62" s="21"/>
      <c r="O62" s="21"/>
      <c r="P62" s="21"/>
      <c r="Q62" s="152"/>
      <c r="R62" s="83"/>
      <c r="S62" s="83"/>
      <c r="T62" s="21"/>
      <c r="U62" s="39"/>
      <c r="V62" s="15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57.75" customHeight="1">
      <c r="A63" s="24"/>
      <c r="B63" s="136" t="s">
        <v>43</v>
      </c>
      <c r="C63" s="13"/>
      <c r="D63" s="13"/>
      <c r="E63" s="13"/>
      <c r="F63" s="167"/>
      <c r="G63" s="56">
        <f>G60</f>
        <v>9627.7999999999956</v>
      </c>
      <c r="H63" s="21"/>
      <c r="I63" s="21"/>
      <c r="J63" s="21"/>
      <c r="K63" s="21"/>
      <c r="L63" s="21"/>
      <c r="M63" s="21"/>
      <c r="N63" s="21"/>
      <c r="O63" s="21"/>
      <c r="P63" s="21"/>
      <c r="Q63" s="152"/>
      <c r="R63" s="83"/>
      <c r="S63" s="83"/>
      <c r="T63" s="21"/>
      <c r="U63" s="39"/>
      <c r="V63" s="15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27" hidden="1" customHeight="1">
      <c r="A64" s="11"/>
      <c r="B64" s="123" t="s">
        <v>7</v>
      </c>
      <c r="C64" s="13"/>
      <c r="D64" s="13"/>
      <c r="E64" s="13"/>
      <c r="F64" s="13"/>
      <c r="G64" s="13"/>
      <c r="H64" s="21"/>
      <c r="I64" s="21"/>
      <c r="J64" s="21"/>
      <c r="K64" s="21"/>
      <c r="L64" s="21"/>
      <c r="M64" s="21"/>
      <c r="N64" s="21"/>
      <c r="O64" s="21"/>
      <c r="P64" s="21"/>
      <c r="Q64" s="152"/>
      <c r="R64" s="83"/>
      <c r="S64" s="83"/>
      <c r="T64" s="21"/>
      <c r="U64" s="39"/>
      <c r="V64" s="15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27" hidden="1" customHeight="1">
      <c r="A65" s="24">
        <v>1</v>
      </c>
      <c r="B65" s="124"/>
      <c r="C65" s="25"/>
      <c r="D65" s="25"/>
      <c r="E65" s="25"/>
      <c r="F65" s="25"/>
      <c r="G65" s="25"/>
      <c r="H65" s="56"/>
      <c r="I65" s="25"/>
      <c r="J65" s="25"/>
      <c r="K65" s="25"/>
      <c r="L65" s="25"/>
      <c r="M65" s="25"/>
      <c r="N65" s="25"/>
      <c r="O65" s="25"/>
      <c r="P65" s="25"/>
      <c r="Q65" s="27"/>
      <c r="R65" s="33"/>
      <c r="S65" s="33"/>
      <c r="T65" s="25"/>
      <c r="U65" s="26"/>
      <c r="V65" s="100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27" hidden="1" customHeight="1">
      <c r="A66" s="24"/>
      <c r="B66" s="123" t="s">
        <v>8</v>
      </c>
      <c r="C66" s="25"/>
      <c r="D66" s="25"/>
      <c r="E66" s="25"/>
      <c r="F66" s="25"/>
      <c r="G66" s="25"/>
      <c r="H66" s="51"/>
      <c r="I66" s="25"/>
      <c r="J66" s="25"/>
      <c r="K66" s="25"/>
      <c r="L66" s="25"/>
      <c r="M66" s="25"/>
      <c r="N66" s="25"/>
      <c r="O66" s="25"/>
      <c r="P66" s="25"/>
      <c r="Q66" s="27"/>
      <c r="R66" s="132"/>
      <c r="S66" s="33"/>
      <c r="T66" s="25"/>
      <c r="U66" s="26"/>
      <c r="V66" s="27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27" hidden="1" customHeight="1">
      <c r="A67" s="24"/>
      <c r="B67" s="126"/>
      <c r="C67" s="25"/>
      <c r="D67" s="25"/>
      <c r="E67" s="25"/>
      <c r="F67" s="25"/>
      <c r="G67" s="25"/>
      <c r="H67" s="51"/>
      <c r="I67" s="25"/>
      <c r="J67" s="25"/>
      <c r="K67" s="25"/>
      <c r="L67" s="25"/>
      <c r="M67" s="25"/>
      <c r="N67" s="25"/>
      <c r="O67" s="25"/>
      <c r="P67" s="25"/>
      <c r="Q67" s="27"/>
      <c r="R67" s="132"/>
      <c r="S67" s="33"/>
      <c r="T67" s="25"/>
      <c r="U67" s="26"/>
      <c r="V67" s="27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27" hidden="1" customHeight="1">
      <c r="A68" s="7"/>
      <c r="B68" s="127" t="s">
        <v>9</v>
      </c>
      <c r="C68" s="25"/>
      <c r="D68" s="25"/>
      <c r="E68" s="25"/>
      <c r="F68" s="25"/>
      <c r="G68" s="25"/>
      <c r="H68" s="51"/>
      <c r="I68" s="25"/>
      <c r="J68" s="25"/>
      <c r="K68" s="25"/>
      <c r="L68" s="25"/>
      <c r="M68" s="25"/>
      <c r="N68" s="25"/>
      <c r="O68" s="25"/>
      <c r="P68" s="25"/>
      <c r="Q68" s="27"/>
      <c r="R68" s="132"/>
      <c r="S68" s="33"/>
      <c r="T68" s="25"/>
      <c r="U68" s="26"/>
      <c r="V68" s="27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27" hidden="1" customHeight="1">
      <c r="A69" s="24"/>
      <c r="B69" s="124"/>
      <c r="C69" s="54"/>
      <c r="D69" s="54"/>
      <c r="E69" s="25"/>
      <c r="F69" s="25"/>
      <c r="G69" s="25"/>
      <c r="H69" s="54"/>
      <c r="I69" s="25"/>
      <c r="J69" s="25"/>
      <c r="K69" s="25"/>
      <c r="L69" s="25"/>
      <c r="M69" s="25"/>
      <c r="N69" s="25"/>
      <c r="O69" s="25"/>
      <c r="P69" s="25"/>
      <c r="Q69" s="27"/>
      <c r="R69" s="83"/>
      <c r="S69" s="83"/>
      <c r="T69" s="21"/>
      <c r="U69" s="39"/>
      <c r="V69" s="100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27" hidden="1" customHeight="1">
      <c r="A70" s="7"/>
      <c r="B70" s="127" t="s">
        <v>10</v>
      </c>
      <c r="C70" s="54"/>
      <c r="D70" s="54"/>
      <c r="E70" s="25"/>
      <c r="F70" s="25"/>
      <c r="G70" s="25"/>
      <c r="H70" s="54"/>
      <c r="I70" s="25"/>
      <c r="J70" s="25"/>
      <c r="K70" s="25"/>
      <c r="L70" s="25"/>
      <c r="M70" s="25"/>
      <c r="N70" s="25"/>
      <c r="O70" s="25"/>
      <c r="P70" s="25"/>
      <c r="Q70" s="27"/>
      <c r="R70" s="83"/>
      <c r="S70" s="83"/>
      <c r="T70" s="21"/>
      <c r="U70" s="39"/>
      <c r="V70" s="100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27" hidden="1" customHeight="1">
      <c r="A71" s="24"/>
      <c r="B71" s="124"/>
      <c r="C71" s="54"/>
      <c r="D71" s="54"/>
      <c r="E71" s="25"/>
      <c r="F71" s="25"/>
      <c r="G71" s="25"/>
      <c r="H71" s="54"/>
      <c r="I71" s="25"/>
      <c r="J71" s="25"/>
      <c r="K71" s="25"/>
      <c r="L71" s="25"/>
      <c r="M71" s="25"/>
      <c r="N71" s="25"/>
      <c r="O71" s="25"/>
      <c r="P71" s="25"/>
      <c r="Q71" s="27"/>
      <c r="R71" s="112"/>
      <c r="S71" s="112"/>
      <c r="T71" s="46"/>
      <c r="U71" s="47"/>
      <c r="V71" s="100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27" hidden="1" customHeight="1">
      <c r="A72" s="24"/>
      <c r="B72" s="123" t="s">
        <v>11</v>
      </c>
      <c r="C72" s="13"/>
      <c r="D72" s="13"/>
      <c r="E72" s="13"/>
      <c r="F72" s="13"/>
      <c r="G72" s="13"/>
      <c r="H72" s="58"/>
      <c r="I72" s="16"/>
      <c r="J72" s="16"/>
      <c r="K72" s="16"/>
      <c r="L72" s="21"/>
      <c r="M72" s="21"/>
      <c r="N72" s="21"/>
      <c r="O72" s="21"/>
      <c r="P72" s="21"/>
      <c r="Q72" s="152"/>
      <c r="R72" s="89"/>
      <c r="S72" s="89"/>
      <c r="T72" s="80"/>
      <c r="U72" s="79"/>
      <c r="V72" s="15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27" hidden="1" customHeight="1" thickBot="1">
      <c r="A73" s="24"/>
      <c r="B73" s="124"/>
      <c r="C73" s="65"/>
      <c r="D73" s="65"/>
      <c r="E73" s="65"/>
      <c r="F73" s="65"/>
      <c r="G73" s="65"/>
      <c r="H73" s="58"/>
      <c r="I73" s="16"/>
      <c r="J73" s="16"/>
      <c r="K73" s="65"/>
      <c r="L73" s="65"/>
      <c r="M73" s="65"/>
      <c r="N73" s="65"/>
      <c r="O73" s="65"/>
      <c r="P73" s="65"/>
      <c r="Q73" s="15"/>
      <c r="R73" s="101"/>
      <c r="S73" s="101"/>
      <c r="T73" s="92"/>
      <c r="U73" s="102"/>
      <c r="V73" s="93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27" hidden="1" customHeight="1">
      <c r="A74" s="24"/>
      <c r="B74" s="123" t="s">
        <v>12</v>
      </c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6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27" hidden="1" customHeight="1">
      <c r="A75" s="24"/>
      <c r="B75" s="124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 t="s">
        <v>31</v>
      </c>
      <c r="O75" s="121"/>
      <c r="P75" s="121"/>
      <c r="Q75" s="16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27" hidden="1" customHeight="1">
      <c r="A76" s="24"/>
      <c r="B76" s="123" t="s">
        <v>13</v>
      </c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6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27" hidden="1" customHeight="1">
      <c r="A77" s="24"/>
      <c r="B77" s="124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6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27" hidden="1" customHeight="1">
      <c r="A78" s="24"/>
      <c r="B78" s="123" t="s">
        <v>14</v>
      </c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6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27" hidden="1" customHeight="1">
      <c r="A79" s="24"/>
      <c r="B79" s="125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6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27" hidden="1" customHeight="1">
      <c r="A80" s="31"/>
      <c r="B80" s="123" t="s">
        <v>15</v>
      </c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6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27" hidden="1" customHeight="1">
      <c r="A81" s="24"/>
      <c r="B81" s="124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6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27" hidden="1" customHeight="1">
      <c r="A82" s="31"/>
      <c r="B82" s="123" t="s">
        <v>16</v>
      </c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6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27" hidden="1" customHeight="1">
      <c r="A83" s="24"/>
      <c r="B83" s="128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6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27" hidden="1" customHeight="1">
      <c r="A84" s="31"/>
      <c r="B84" s="123" t="s">
        <v>17</v>
      </c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16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27" hidden="1" customHeight="1">
      <c r="A85" s="24"/>
      <c r="B85" s="130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6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27" hidden="1" customHeight="1">
      <c r="A86" s="24"/>
      <c r="B86" s="123" t="s">
        <v>18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6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27" hidden="1" customHeight="1">
      <c r="A87" s="24"/>
      <c r="B87" s="124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6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27" hidden="1" customHeight="1">
      <c r="A88" s="24"/>
      <c r="B88" s="123" t="s">
        <v>38</v>
      </c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6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27" hidden="1" customHeight="1">
      <c r="A89" s="24"/>
      <c r="B89" s="124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6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27" hidden="1" customHeight="1">
      <c r="A90" s="24"/>
      <c r="B90" s="123" t="s">
        <v>19</v>
      </c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6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27" hidden="1" customHeight="1">
      <c r="A91" s="24"/>
      <c r="B91" s="124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6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27" hidden="1" customHeight="1">
      <c r="A92" s="24"/>
      <c r="B92" s="123" t="s">
        <v>20</v>
      </c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6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27" hidden="1" customHeight="1">
      <c r="A93" s="24"/>
      <c r="B93" s="124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6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27" hidden="1" customHeight="1">
      <c r="A94" s="24"/>
      <c r="B94" s="123" t="s">
        <v>22</v>
      </c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6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t="27" hidden="1" customHeight="1">
      <c r="A95" s="24"/>
      <c r="B95" s="124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6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spans="1:42" ht="27" hidden="1" customHeight="1">
      <c r="A96" s="24"/>
      <c r="B96" s="123" t="s">
        <v>23</v>
      </c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6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spans="1:42" ht="27" hidden="1" customHeight="1">
      <c r="A97" s="24"/>
      <c r="B97" s="123"/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6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spans="1:42" ht="27" hidden="1" customHeight="1">
      <c r="A98" s="24"/>
      <c r="B98" s="123" t="s">
        <v>24</v>
      </c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6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spans="1:42" ht="27" hidden="1" customHeight="1">
      <c r="A99" s="24"/>
      <c r="B99" s="129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6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spans="1:42" ht="27" hidden="1" customHeight="1">
      <c r="A100" s="24"/>
      <c r="B100" s="123" t="s">
        <v>25</v>
      </c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6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1:42" ht="27" hidden="1" customHeight="1">
      <c r="A101" s="24"/>
      <c r="B101" s="129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21"/>
      <c r="Q101" s="16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1:42" ht="27" hidden="1" customHeight="1">
      <c r="A102" s="24"/>
      <c r="B102" s="123" t="s">
        <v>26</v>
      </c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6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2" ht="27" hidden="1" customHeight="1">
      <c r="A103" s="24"/>
      <c r="B103" s="126"/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6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2" ht="27" hidden="1" customHeight="1">
      <c r="A104" s="7"/>
      <c r="B104" s="127" t="s">
        <v>27</v>
      </c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6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1:42" ht="27" hidden="1" customHeight="1">
      <c r="A105" s="24"/>
      <c r="B105" s="125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1"/>
      <c r="P105" s="121"/>
      <c r="Q105" s="16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1:42" ht="36.75" customHeight="1">
      <c r="A106" s="24"/>
      <c r="B106" s="123" t="s">
        <v>52</v>
      </c>
      <c r="C106" s="16">
        <f>SUM(C107:C107)</f>
        <v>0.38</v>
      </c>
      <c r="D106" s="121"/>
      <c r="E106" s="16">
        <f>SUM(E107:E107)</f>
        <v>137539.79999999999</v>
      </c>
      <c r="F106" s="16">
        <f>SUM(F107:F107)</f>
        <v>127912</v>
      </c>
      <c r="G106" s="16">
        <f>SUM(G107:G107)</f>
        <v>9627.7999999999956</v>
      </c>
      <c r="H106" s="121"/>
      <c r="I106" s="121"/>
      <c r="J106" s="121"/>
      <c r="K106" s="121"/>
      <c r="L106" s="121"/>
      <c r="M106" s="121"/>
      <c r="N106" s="121"/>
      <c r="O106" s="121"/>
      <c r="P106" s="121"/>
      <c r="Q106" s="16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1:42" ht="66" customHeight="1">
      <c r="A107" s="24">
        <v>1</v>
      </c>
      <c r="B107" s="129" t="s">
        <v>54</v>
      </c>
      <c r="C107" s="56">
        <v>0.38</v>
      </c>
      <c r="D107" s="33"/>
      <c r="E107" s="56">
        <v>137539.79999999999</v>
      </c>
      <c r="F107" s="69">
        <v>127912</v>
      </c>
      <c r="G107" s="69">
        <v>9627.7999999999956</v>
      </c>
      <c r="H107" s="65"/>
      <c r="I107" s="65"/>
      <c r="J107" s="65"/>
      <c r="K107" s="65"/>
      <c r="L107" s="65"/>
      <c r="M107" s="65"/>
      <c r="N107" s="121"/>
      <c r="O107" s="121"/>
      <c r="P107" s="121"/>
      <c r="Q107" s="16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1:42" ht="38.25" customHeight="1">
      <c r="A108" s="35"/>
      <c r="B108" s="123" t="s">
        <v>8</v>
      </c>
      <c r="C108" s="173"/>
      <c r="D108" s="174"/>
      <c r="E108" s="173"/>
      <c r="F108" s="175"/>
      <c r="G108" s="175"/>
      <c r="H108" s="16">
        <f>H109</f>
        <v>31.257000000000001</v>
      </c>
      <c r="I108" s="19"/>
      <c r="J108" s="16">
        <f>J109</f>
        <v>534970.19999999995</v>
      </c>
      <c r="K108" s="16">
        <f>K109</f>
        <v>502871.98799999995</v>
      </c>
      <c r="L108" s="16">
        <f>L109</f>
        <v>32098.212</v>
      </c>
      <c r="M108" s="176"/>
      <c r="N108" s="171"/>
      <c r="O108" s="171"/>
      <c r="P108" s="171"/>
      <c r="Q108" s="17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44.25" customHeight="1">
      <c r="A109" s="35">
        <v>2</v>
      </c>
      <c r="B109" s="129" t="s">
        <v>57</v>
      </c>
      <c r="C109" s="173"/>
      <c r="D109" s="174"/>
      <c r="E109" s="173"/>
      <c r="F109" s="175"/>
      <c r="G109" s="175"/>
      <c r="H109" s="56">
        <v>31.257000000000001</v>
      </c>
      <c r="I109" s="33"/>
      <c r="J109" s="56">
        <v>534970.19999999995</v>
      </c>
      <c r="K109" s="56">
        <f>J109*0.94</f>
        <v>502871.98799999995</v>
      </c>
      <c r="L109" s="56">
        <f>J109-K109</f>
        <v>32098.212</v>
      </c>
      <c r="M109" s="176"/>
      <c r="N109" s="171"/>
      <c r="O109" s="171"/>
      <c r="P109" s="171"/>
      <c r="Q109" s="17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30.75" customHeight="1">
      <c r="A110" s="35"/>
      <c r="B110" s="123" t="s">
        <v>23</v>
      </c>
      <c r="C110" s="173"/>
      <c r="D110" s="174"/>
      <c r="E110" s="173"/>
      <c r="F110" s="175"/>
      <c r="G110" s="175"/>
      <c r="H110" s="16">
        <f>SUM(H111:H112)</f>
        <v>2.25</v>
      </c>
      <c r="I110" s="176"/>
      <c r="J110" s="16">
        <f t="shared" ref="J110:L110" si="1">SUM(J111:J112)</f>
        <v>79807.33</v>
      </c>
      <c r="K110" s="16">
        <f t="shared" si="1"/>
        <v>75817</v>
      </c>
      <c r="L110" s="16">
        <f t="shared" si="1"/>
        <v>3990.3299999999963</v>
      </c>
      <c r="M110" s="176"/>
      <c r="N110" s="171"/>
      <c r="O110" s="171"/>
      <c r="P110" s="171"/>
      <c r="Q110" s="17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1:42" ht="42" customHeight="1">
      <c r="A111" s="35">
        <v>3</v>
      </c>
      <c r="B111" s="129" t="s">
        <v>55</v>
      </c>
      <c r="C111" s="173"/>
      <c r="D111" s="174"/>
      <c r="E111" s="173"/>
      <c r="F111" s="175"/>
      <c r="G111" s="175"/>
      <c r="H111" s="56">
        <v>1.88</v>
      </c>
      <c r="I111" s="33"/>
      <c r="J111" s="56">
        <v>71762.39</v>
      </c>
      <c r="K111" s="56">
        <v>68174.3</v>
      </c>
      <c r="L111" s="56">
        <f>J111-K111</f>
        <v>3588.0899999999965</v>
      </c>
      <c r="M111" s="176"/>
      <c r="N111" s="171"/>
      <c r="O111" s="171"/>
      <c r="P111" s="171"/>
      <c r="Q111" s="17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1:42" ht="42" customHeight="1">
      <c r="A112" s="35">
        <v>4</v>
      </c>
      <c r="B112" s="129" t="s">
        <v>56</v>
      </c>
      <c r="C112" s="173"/>
      <c r="D112" s="174"/>
      <c r="E112" s="173"/>
      <c r="F112" s="175"/>
      <c r="G112" s="175"/>
      <c r="H112" s="56">
        <v>0.37</v>
      </c>
      <c r="I112" s="33"/>
      <c r="J112" s="56">
        <v>8044.94</v>
      </c>
      <c r="K112" s="56">
        <v>7642.7</v>
      </c>
      <c r="L112" s="56">
        <f>J112-K112</f>
        <v>402.23999999999978</v>
      </c>
      <c r="M112" s="176"/>
      <c r="N112" s="171"/>
      <c r="O112" s="171"/>
      <c r="P112" s="171"/>
      <c r="Q112" s="17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1:42" ht="27" customHeight="1" thickBot="1">
      <c r="A113" s="163"/>
      <c r="B113" s="164"/>
      <c r="C113" s="92"/>
      <c r="D113" s="92"/>
      <c r="E113" s="92"/>
      <c r="F113" s="92"/>
      <c r="G113" s="92"/>
      <c r="H113" s="92"/>
      <c r="I113" s="92"/>
      <c r="J113" s="92"/>
      <c r="K113" s="92"/>
      <c r="L113" s="92"/>
      <c r="M113" s="92"/>
      <c r="N113" s="165"/>
      <c r="O113" s="165"/>
      <c r="P113" s="165"/>
      <c r="Q113" s="166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1:42"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1:42"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 t="s">
        <v>21</v>
      </c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1:42"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1:42"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1:42">
      <c r="C118" s="2"/>
      <c r="D118" s="2" t="s">
        <v>33</v>
      </c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1:42">
      <c r="C119" s="2"/>
      <c r="D119" s="2"/>
      <c r="E119" s="2"/>
      <c r="F119" s="2"/>
      <c r="G119" s="2"/>
      <c r="H119" s="2"/>
      <c r="I119" s="2" t="s">
        <v>33</v>
      </c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1:42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1:42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1:42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1:42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1:42"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</sheetData>
  <mergeCells count="25"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  <mergeCell ref="R6:S6"/>
    <mergeCell ref="T6:T7"/>
    <mergeCell ref="U6:V6"/>
    <mergeCell ref="B10:Q10"/>
    <mergeCell ref="B59:Q59"/>
    <mergeCell ref="J6:J7"/>
    <mergeCell ref="O6:O7"/>
    <mergeCell ref="P6:Q6"/>
    <mergeCell ref="A9:Q9"/>
    <mergeCell ref="C6:D6"/>
    <mergeCell ref="E6:E7"/>
    <mergeCell ref="F6:G6"/>
    <mergeCell ref="H6:I6"/>
    <mergeCell ref="K6:L6"/>
    <mergeCell ref="M6:N6"/>
  </mergeCells>
  <printOptions horizontalCentered="1"/>
  <pageMargins left="0.59055118110236227" right="0.59055118110236227" top="0.59055118110236227" bottom="0.59055118110236227" header="0.19685039370078741" footer="0.11811023622047245"/>
  <pageSetup paperSize="9" scale="53" firstPageNumber="58" fitToHeight="7" orientation="landscape" useFirstPageNumber="1" r:id="rId1"/>
  <headerFooter alignWithMargins="0">
    <oddHeader>&amp;C&amp;14&amp;P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R129"/>
  <sheetViews>
    <sheetView tabSelected="1" view="pageBreakPreview" topLeftCell="A107" zoomScale="75" zoomScaleNormal="75" zoomScaleSheetLayoutView="75" workbookViewId="0">
      <selection activeCell="C127" sqref="C127"/>
    </sheetView>
  </sheetViews>
  <sheetFormatPr defaultColWidth="9.140625" defaultRowHeight="18.75"/>
  <cols>
    <col min="1" max="1" width="6.5703125" style="36" customWidth="1"/>
    <col min="2" max="2" width="59.28515625" style="1" customWidth="1"/>
    <col min="3" max="3" width="12" style="1" customWidth="1"/>
    <col min="4" max="4" width="10.28515625" style="1" customWidth="1"/>
    <col min="5" max="5" width="13.140625" style="1" customWidth="1"/>
    <col min="6" max="6" width="13.42578125" style="1" customWidth="1"/>
    <col min="7" max="7" width="11.85546875" style="1" customWidth="1"/>
    <col min="8" max="8" width="9.85546875" style="1" customWidth="1"/>
    <col min="9" max="9" width="11.28515625" style="1" customWidth="1"/>
    <col min="10" max="10" width="15.42578125" style="1" customWidth="1"/>
    <col min="11" max="11" width="15.7109375" style="1" customWidth="1"/>
    <col min="12" max="12" width="13.140625" style="1" customWidth="1"/>
    <col min="13" max="13" width="10.28515625" style="1" customWidth="1"/>
    <col min="14" max="14" width="8.5703125" style="1" customWidth="1"/>
    <col min="15" max="15" width="17.140625" style="1" customWidth="1"/>
    <col min="16" max="16" width="16" style="1" customWidth="1"/>
    <col min="17" max="17" width="13.140625" style="1" customWidth="1"/>
    <col min="18" max="18" width="9" style="1" hidden="1" customWidth="1"/>
    <col min="19" max="19" width="9.7109375" style="1" hidden="1" customWidth="1"/>
    <col min="20" max="21" width="15.5703125" style="1" hidden="1" customWidth="1"/>
    <col min="22" max="22" width="12.7109375" style="1" hidden="1" customWidth="1"/>
    <col min="23" max="23" width="16.5703125" style="1" customWidth="1"/>
    <col min="24" max="24" width="14.42578125" style="1" customWidth="1"/>
    <col min="25" max="25" width="9.140625" style="1" customWidth="1"/>
    <col min="26" max="26" width="17" style="1" customWidth="1"/>
    <col min="27" max="38" width="9.140625" style="1" customWidth="1"/>
    <col min="39" max="42" width="9.140625" style="37" customWidth="1"/>
    <col min="43" max="16384" width="9.140625" style="2"/>
  </cols>
  <sheetData>
    <row r="1" spans="1:44" ht="88.5" customHeight="1">
      <c r="A1" s="60"/>
      <c r="B1" s="63"/>
      <c r="C1" s="179"/>
      <c r="D1" s="179"/>
      <c r="E1" s="179"/>
      <c r="F1" s="179"/>
      <c r="G1" s="179"/>
      <c r="H1" s="103"/>
      <c r="I1" s="77"/>
      <c r="J1" s="77"/>
      <c r="K1" s="190" t="s">
        <v>53</v>
      </c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4" ht="22.5" customHeight="1">
      <c r="A2" s="191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4" ht="66" customHeight="1">
      <c r="A3" s="192" t="s">
        <v>65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4" ht="27.2" customHeight="1" thickBot="1">
      <c r="A4" s="60"/>
      <c r="B4" s="63"/>
      <c r="C4" s="133"/>
      <c r="D4" s="133"/>
      <c r="E4" s="133"/>
      <c r="F4" s="133"/>
      <c r="G4" s="133"/>
      <c r="H4" s="133"/>
      <c r="I4" s="133"/>
      <c r="J4" s="133"/>
      <c r="K4" s="133"/>
      <c r="L4" s="110"/>
      <c r="M4" s="110"/>
      <c r="N4" s="110"/>
      <c r="O4" s="110"/>
      <c r="P4" s="110"/>
      <c r="Q4" s="110"/>
      <c r="R4" s="104"/>
      <c r="S4" s="104"/>
      <c r="T4" s="104"/>
      <c r="U4" s="104"/>
      <c r="V4" s="104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4" s="3" customFormat="1" ht="27.75" customHeight="1">
      <c r="A5" s="193" t="s">
        <v>0</v>
      </c>
      <c r="B5" s="195" t="s">
        <v>1</v>
      </c>
      <c r="C5" s="197" t="s">
        <v>37</v>
      </c>
      <c r="D5" s="197"/>
      <c r="E5" s="197"/>
      <c r="F5" s="197"/>
      <c r="G5" s="197"/>
      <c r="H5" s="197" t="s">
        <v>44</v>
      </c>
      <c r="I5" s="197"/>
      <c r="J5" s="197"/>
      <c r="K5" s="197"/>
      <c r="L5" s="197"/>
      <c r="M5" s="197" t="s">
        <v>45</v>
      </c>
      <c r="N5" s="197"/>
      <c r="O5" s="197"/>
      <c r="P5" s="197"/>
      <c r="Q5" s="198"/>
      <c r="R5" s="199" t="s">
        <v>46</v>
      </c>
      <c r="S5" s="199"/>
      <c r="T5" s="199"/>
      <c r="U5" s="199"/>
      <c r="V5" s="200"/>
      <c r="W5" s="2"/>
      <c r="X5" s="2"/>
      <c r="Y5" s="2"/>
      <c r="Z5" s="2"/>
      <c r="AA5" s="2"/>
      <c r="AB5" s="2" t="s">
        <v>32</v>
      </c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</row>
    <row r="6" spans="1:44" s="4" customFormat="1" ht="29.25" customHeight="1">
      <c r="A6" s="194"/>
      <c r="B6" s="196"/>
      <c r="C6" s="185" t="s">
        <v>39</v>
      </c>
      <c r="D6" s="185"/>
      <c r="E6" s="185" t="s">
        <v>3</v>
      </c>
      <c r="F6" s="185" t="s">
        <v>2</v>
      </c>
      <c r="G6" s="185"/>
      <c r="H6" s="185" t="s">
        <v>39</v>
      </c>
      <c r="I6" s="185"/>
      <c r="J6" s="185" t="s">
        <v>3</v>
      </c>
      <c r="K6" s="185" t="s">
        <v>2</v>
      </c>
      <c r="L6" s="185"/>
      <c r="M6" s="185" t="s">
        <v>39</v>
      </c>
      <c r="N6" s="185"/>
      <c r="O6" s="185" t="s">
        <v>3</v>
      </c>
      <c r="P6" s="185" t="s">
        <v>2</v>
      </c>
      <c r="Q6" s="186"/>
      <c r="R6" s="201" t="s">
        <v>39</v>
      </c>
      <c r="S6" s="202"/>
      <c r="T6" s="185" t="s">
        <v>29</v>
      </c>
      <c r="U6" s="196" t="s">
        <v>2</v>
      </c>
      <c r="V6" s="204"/>
      <c r="W6" s="64"/>
      <c r="X6" s="64"/>
      <c r="Y6" s="64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</row>
    <row r="7" spans="1:44" s="4" customFormat="1" ht="80.25" customHeight="1" thickBot="1">
      <c r="A7" s="194"/>
      <c r="B7" s="196"/>
      <c r="C7" s="177" t="s">
        <v>40</v>
      </c>
      <c r="D7" s="177" t="s">
        <v>41</v>
      </c>
      <c r="E7" s="185"/>
      <c r="F7" s="177" t="s">
        <v>34</v>
      </c>
      <c r="G7" s="177" t="s">
        <v>4</v>
      </c>
      <c r="H7" s="177" t="s">
        <v>40</v>
      </c>
      <c r="I7" s="177" t="s">
        <v>41</v>
      </c>
      <c r="J7" s="185"/>
      <c r="K7" s="177" t="s">
        <v>35</v>
      </c>
      <c r="L7" s="177" t="s">
        <v>4</v>
      </c>
      <c r="M7" s="177" t="s">
        <v>40</v>
      </c>
      <c r="N7" s="177" t="s">
        <v>41</v>
      </c>
      <c r="O7" s="185"/>
      <c r="P7" s="177" t="s">
        <v>34</v>
      </c>
      <c r="Q7" s="178" t="s">
        <v>4</v>
      </c>
      <c r="R7" s="98" t="s">
        <v>40</v>
      </c>
      <c r="S7" s="98" t="s">
        <v>41</v>
      </c>
      <c r="T7" s="203"/>
      <c r="U7" s="5" t="s">
        <v>36</v>
      </c>
      <c r="V7" s="118" t="s">
        <v>4</v>
      </c>
      <c r="W7" s="64"/>
      <c r="X7" s="64"/>
      <c r="Y7" s="64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s="6" customFormat="1" ht="27.75" customHeight="1" thickBot="1">
      <c r="A8" s="143">
        <v>1</v>
      </c>
      <c r="B8" s="144">
        <v>2</v>
      </c>
      <c r="C8" s="144">
        <v>3</v>
      </c>
      <c r="D8" s="144">
        <v>4</v>
      </c>
      <c r="E8" s="144">
        <v>5</v>
      </c>
      <c r="F8" s="144">
        <v>6</v>
      </c>
      <c r="G8" s="144">
        <v>7</v>
      </c>
      <c r="H8" s="144">
        <v>8</v>
      </c>
      <c r="I8" s="144">
        <v>9</v>
      </c>
      <c r="J8" s="144">
        <v>10</v>
      </c>
      <c r="K8" s="144">
        <v>11</v>
      </c>
      <c r="L8" s="144">
        <v>12</v>
      </c>
      <c r="M8" s="144">
        <v>13</v>
      </c>
      <c r="N8" s="144">
        <v>14</v>
      </c>
      <c r="O8" s="144">
        <v>15</v>
      </c>
      <c r="P8" s="144">
        <v>16</v>
      </c>
      <c r="Q8" s="145">
        <v>17</v>
      </c>
      <c r="R8" s="96">
        <v>22</v>
      </c>
      <c r="S8" s="96">
        <v>23</v>
      </c>
      <c r="T8" s="91">
        <v>24</v>
      </c>
      <c r="U8" s="119">
        <v>25</v>
      </c>
      <c r="V8" s="120">
        <v>26</v>
      </c>
      <c r="W8" s="64"/>
      <c r="X8" s="64"/>
      <c r="Y8" s="64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s="140" customFormat="1" ht="57.75" customHeight="1">
      <c r="A9" s="187" t="s">
        <v>47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9"/>
      <c r="R9" s="60"/>
      <c r="S9" s="60"/>
      <c r="T9" s="60"/>
      <c r="U9" s="60"/>
      <c r="V9" s="6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</row>
    <row r="10" spans="1:44" s="140" customFormat="1" ht="27.75" hidden="1" customHeight="1">
      <c r="A10" s="146" t="s">
        <v>48</v>
      </c>
      <c r="B10" s="180" t="s">
        <v>49</v>
      </c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1"/>
      <c r="R10" s="60"/>
      <c r="S10" s="60"/>
      <c r="T10" s="60"/>
      <c r="U10" s="60"/>
      <c r="V10" s="6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</row>
    <row r="11" spans="1:44" s="141" customFormat="1" ht="36" hidden="1" customHeight="1">
      <c r="A11" s="147"/>
      <c r="B11" s="142" t="s">
        <v>5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148"/>
      <c r="R11" s="106" t="e">
        <f>R15+R17+R19+R21+R23+R25+R27+R29+R31+R33+R35+R37+R39+R41+R43+R45+R47+R49+R51+R53+R55+R57</f>
        <v>#REF!</v>
      </c>
      <c r="S11" s="106" t="e">
        <f>S15+S17+S19+S21+S23+S25+S27+S29+S31+S33+S35+S37+S39+S41+S43+S45+S47+S49+S51+S53+S55+S57</f>
        <v>#REF!</v>
      </c>
      <c r="T11" s="106" t="e">
        <f>T15+T17+T19+T21+T23+T25+T27+T29+T31+T33+T35+T37+T39+T41+T43+T45+T47+T49+T51+T53+T55+T57</f>
        <v>#REF!</v>
      </c>
      <c r="U11" s="106" t="e">
        <f>U15+U17+U19+U21+U23+U25+U27+U29+U31+U33+U35+U37+U39+U41+U43+U45+U47+U49+U51+U53+U55+U57</f>
        <v>#REF!</v>
      </c>
      <c r="V11" s="106" t="e">
        <f>V15+V17+V19+V21+V23+V25+V27+V29+V31+V33+V35+V37+V39+V41+V43+V45+V47+V49+V51+V53+V55+V57</f>
        <v>#REF!</v>
      </c>
      <c r="W11" s="106"/>
      <c r="X11" s="139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</row>
    <row r="12" spans="1:44" ht="24" hidden="1" customHeight="1">
      <c r="A12" s="7"/>
      <c r="B12" s="135" t="s">
        <v>6</v>
      </c>
      <c r="C12" s="8"/>
      <c r="D12" s="8"/>
      <c r="E12" s="8"/>
      <c r="F12" s="8"/>
      <c r="G12" s="8"/>
      <c r="H12" s="9"/>
      <c r="I12" s="9"/>
      <c r="J12" s="9"/>
      <c r="K12" s="9"/>
      <c r="L12" s="9"/>
      <c r="M12" s="8"/>
      <c r="N12" s="8"/>
      <c r="O12" s="8"/>
      <c r="P12" s="8"/>
      <c r="Q12" s="149"/>
      <c r="R12" s="81"/>
      <c r="S12" s="81"/>
      <c r="T12" s="9"/>
      <c r="U12" s="42"/>
      <c r="V12" s="10"/>
      <c r="W12" s="64"/>
      <c r="X12" s="64"/>
      <c r="Y12" s="64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4" s="3" customFormat="1" ht="28.5" hidden="1" customHeight="1">
      <c r="A13" s="11"/>
      <c r="B13" s="136" t="s">
        <v>42</v>
      </c>
      <c r="C13" s="97"/>
      <c r="D13" s="97"/>
      <c r="E13" s="48"/>
      <c r="F13" s="48"/>
      <c r="G13" s="48"/>
      <c r="H13" s="48"/>
      <c r="I13" s="48"/>
      <c r="J13" s="48"/>
      <c r="K13" s="48"/>
      <c r="L13" s="48"/>
      <c r="M13" s="97"/>
      <c r="N13" s="97"/>
      <c r="O13" s="48"/>
      <c r="P13" s="48"/>
      <c r="Q13" s="148"/>
      <c r="R13" s="82"/>
      <c r="S13" s="82"/>
      <c r="T13" s="65"/>
      <c r="U13" s="38"/>
      <c r="V13" s="15"/>
      <c r="W13" s="64"/>
      <c r="X13" s="64"/>
      <c r="Y13" s="64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4" s="3" customFormat="1" ht="43.5" hidden="1" customHeight="1">
      <c r="A14" s="11"/>
      <c r="B14" s="136" t="s">
        <v>43</v>
      </c>
      <c r="C14" s="49"/>
      <c r="D14" s="49"/>
      <c r="E14" s="49"/>
      <c r="F14" s="49"/>
      <c r="G14" s="49"/>
      <c r="H14" s="50"/>
      <c r="I14" s="50"/>
      <c r="J14" s="50"/>
      <c r="K14" s="50"/>
      <c r="L14" s="49"/>
      <c r="M14" s="49"/>
      <c r="N14" s="49"/>
      <c r="O14" s="49"/>
      <c r="P14" s="49"/>
      <c r="Q14" s="150"/>
      <c r="R14" s="19"/>
      <c r="S14" s="19"/>
      <c r="T14" s="14"/>
      <c r="U14" s="12"/>
      <c r="V14" s="15"/>
      <c r="W14" s="64"/>
      <c r="X14" s="64"/>
      <c r="Y14" s="64"/>
      <c r="Z14" s="2"/>
      <c r="AA14" s="2" t="s">
        <v>32</v>
      </c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4" s="3" customFormat="1" ht="27" hidden="1" customHeight="1">
      <c r="A15" s="11"/>
      <c r="B15" s="123" t="s">
        <v>7</v>
      </c>
      <c r="C15" s="14"/>
      <c r="D15" s="14"/>
      <c r="E15" s="14"/>
      <c r="F15" s="14"/>
      <c r="G15" s="14"/>
      <c r="H15" s="16"/>
      <c r="I15" s="16"/>
      <c r="J15" s="16"/>
      <c r="K15" s="16"/>
      <c r="L15" s="16"/>
      <c r="M15" s="16"/>
      <c r="N15" s="16"/>
      <c r="O15" s="16"/>
      <c r="P15" s="16"/>
      <c r="Q15" s="18"/>
      <c r="R15" s="17">
        <v>10.3</v>
      </c>
      <c r="S15" s="16"/>
      <c r="T15" s="16">
        <v>238000</v>
      </c>
      <c r="U15" s="16">
        <v>223720</v>
      </c>
      <c r="V15" s="18">
        <f>T15-U15</f>
        <v>14280</v>
      </c>
      <c r="W15" s="62"/>
      <c r="X15" s="64"/>
      <c r="Y15" s="64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</row>
    <row r="16" spans="1:44" s="3" customFormat="1" ht="27" hidden="1" customHeight="1">
      <c r="A16" s="24">
        <v>1</v>
      </c>
      <c r="B16" s="124"/>
      <c r="C16" s="25"/>
      <c r="D16" s="25"/>
      <c r="E16" s="25"/>
      <c r="F16" s="25"/>
      <c r="G16" s="25"/>
      <c r="H16" s="56"/>
      <c r="I16" s="29"/>
      <c r="J16" s="29"/>
      <c r="K16" s="29"/>
      <c r="L16" s="29"/>
      <c r="M16" s="29"/>
      <c r="N16" s="29"/>
      <c r="O16" s="29"/>
      <c r="P16" s="29"/>
      <c r="Q16" s="151"/>
      <c r="R16" s="105">
        <v>10.3</v>
      </c>
      <c r="S16" s="56"/>
      <c r="T16" s="56">
        <v>238000</v>
      </c>
      <c r="U16" s="56">
        <v>223720</v>
      </c>
      <c r="V16" s="71">
        <f>T16-U16</f>
        <v>14280</v>
      </c>
      <c r="W16" s="64"/>
      <c r="X16" s="64"/>
      <c r="Y16" s="64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</row>
    <row r="17" spans="1:44" s="3" customFormat="1" ht="27" hidden="1" customHeight="1">
      <c r="A17" s="24"/>
      <c r="B17" s="123" t="s">
        <v>8</v>
      </c>
      <c r="C17" s="16"/>
      <c r="D17" s="16"/>
      <c r="E17" s="14"/>
      <c r="F17" s="14"/>
      <c r="G17" s="14"/>
      <c r="H17" s="16"/>
      <c r="I17" s="16"/>
      <c r="J17" s="16"/>
      <c r="K17" s="16"/>
      <c r="L17" s="16"/>
      <c r="M17" s="16"/>
      <c r="N17" s="16"/>
      <c r="O17" s="16"/>
      <c r="P17" s="16"/>
      <c r="Q17" s="18"/>
      <c r="R17" s="17" t="e">
        <f>#REF!+#REF!</f>
        <v>#REF!</v>
      </c>
      <c r="S17" s="17"/>
      <c r="T17" s="14" t="e">
        <f>#REF!+#REF!</f>
        <v>#REF!</v>
      </c>
      <c r="U17" s="12" t="e">
        <f>#REF!+#REF!</f>
        <v>#REF!</v>
      </c>
      <c r="V17" s="18" t="e">
        <f>#REF!</f>
        <v>#REF!</v>
      </c>
      <c r="W17" s="62"/>
      <c r="X17" s="64"/>
      <c r="Y17" s="64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</row>
    <row r="18" spans="1:44" s="3" customFormat="1" ht="27" hidden="1" customHeight="1">
      <c r="A18" s="24"/>
      <c r="B18" s="126"/>
      <c r="C18" s="13"/>
      <c r="D18" s="13"/>
      <c r="E18" s="13"/>
      <c r="F18" s="13"/>
      <c r="G18" s="13"/>
      <c r="H18" s="21"/>
      <c r="I18" s="21"/>
      <c r="J18" s="21"/>
      <c r="K18" s="21"/>
      <c r="L18" s="21"/>
      <c r="M18" s="21"/>
      <c r="N18" s="21"/>
      <c r="O18" s="21"/>
      <c r="P18" s="21"/>
      <c r="Q18" s="152"/>
      <c r="R18" s="83"/>
      <c r="S18" s="83"/>
      <c r="T18" s="21"/>
      <c r="U18" s="39"/>
      <c r="V18" s="15"/>
      <c r="W18" s="64"/>
      <c r="X18" s="64"/>
      <c r="Y18" s="64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</row>
    <row r="19" spans="1:44" s="3" customFormat="1" ht="27" hidden="1" customHeight="1">
      <c r="A19" s="7"/>
      <c r="B19" s="127" t="s">
        <v>9</v>
      </c>
      <c r="C19" s="30"/>
      <c r="D19" s="30"/>
      <c r="E19" s="30"/>
      <c r="F19" s="30"/>
      <c r="G19" s="30"/>
      <c r="H19" s="66"/>
      <c r="I19" s="66"/>
      <c r="J19" s="66"/>
      <c r="K19" s="66"/>
      <c r="L19" s="67"/>
      <c r="M19" s="67"/>
      <c r="N19" s="67"/>
      <c r="O19" s="67"/>
      <c r="P19" s="67"/>
      <c r="Q19" s="153"/>
      <c r="R19" s="85" t="e">
        <f>#REF!+#REF!</f>
        <v>#REF!</v>
      </c>
      <c r="S19" s="85"/>
      <c r="T19" s="53" t="e">
        <f>#REF!+#REF!</f>
        <v>#REF!</v>
      </c>
      <c r="U19" s="55" t="e">
        <f>#REF!+#REF!</f>
        <v>#REF!</v>
      </c>
      <c r="V19" s="117" t="e">
        <f>#REF!+#REF!</f>
        <v>#REF!</v>
      </c>
      <c r="W19" s="64"/>
      <c r="X19" s="64"/>
      <c r="Y19" s="64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</row>
    <row r="20" spans="1:44" s="3" customFormat="1" ht="27" hidden="1" customHeight="1">
      <c r="A20" s="24"/>
      <c r="B20" s="124"/>
      <c r="C20" s="13"/>
      <c r="D20" s="13"/>
      <c r="E20" s="13"/>
      <c r="F20" s="13"/>
      <c r="G20" s="13"/>
      <c r="H20" s="21"/>
      <c r="I20" s="21"/>
      <c r="J20" s="21"/>
      <c r="K20" s="21"/>
      <c r="L20" s="21"/>
      <c r="M20" s="21"/>
      <c r="N20" s="21"/>
      <c r="O20" s="21"/>
      <c r="P20" s="21"/>
      <c r="Q20" s="152"/>
      <c r="R20" s="83"/>
      <c r="S20" s="83"/>
      <c r="T20" s="21"/>
      <c r="U20" s="39"/>
      <c r="V20" s="15"/>
      <c r="W20" s="64"/>
      <c r="X20" s="64"/>
      <c r="Y20" s="64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</row>
    <row r="21" spans="1:44" s="3" customFormat="1" ht="27" hidden="1" customHeight="1">
      <c r="A21" s="7"/>
      <c r="B21" s="127" t="s">
        <v>10</v>
      </c>
      <c r="C21" s="14"/>
      <c r="D21" s="14"/>
      <c r="E21" s="14"/>
      <c r="F21" s="14"/>
      <c r="G21" s="14"/>
      <c r="H21" s="16"/>
      <c r="I21" s="16"/>
      <c r="J21" s="16"/>
      <c r="K21" s="16"/>
      <c r="L21" s="72"/>
      <c r="M21" s="72"/>
      <c r="N21" s="72"/>
      <c r="O21" s="72"/>
      <c r="P21" s="72"/>
      <c r="Q21" s="154"/>
      <c r="R21" s="17" t="e">
        <f>#REF!</f>
        <v>#REF!</v>
      </c>
      <c r="S21" s="16"/>
      <c r="T21" s="16" t="e">
        <f>#REF!</f>
        <v>#REF!</v>
      </c>
      <c r="U21" s="16" t="e">
        <f>#REF!</f>
        <v>#REF!</v>
      </c>
      <c r="V21" s="18" t="e">
        <f>#REF!</f>
        <v>#REF!</v>
      </c>
      <c r="W21" s="95"/>
      <c r="X21" s="64"/>
      <c r="Y21" s="64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</row>
    <row r="22" spans="1:44" s="3" customFormat="1" ht="27" hidden="1" customHeight="1">
      <c r="A22" s="24"/>
      <c r="B22" s="124"/>
      <c r="C22" s="13"/>
      <c r="D22" s="13"/>
      <c r="E22" s="13"/>
      <c r="F22" s="13"/>
      <c r="G22" s="13"/>
      <c r="H22" s="21"/>
      <c r="I22" s="21"/>
      <c r="J22" s="21"/>
      <c r="K22" s="21"/>
      <c r="L22" s="21"/>
      <c r="M22" s="21"/>
      <c r="N22" s="21"/>
      <c r="O22" s="21"/>
      <c r="P22" s="21"/>
      <c r="Q22" s="152"/>
      <c r="R22" s="83"/>
      <c r="S22" s="83"/>
      <c r="T22" s="21"/>
      <c r="U22" s="39"/>
      <c r="V22" s="15"/>
      <c r="W22" s="64"/>
      <c r="X22" s="64"/>
      <c r="Y22" s="64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</row>
    <row r="23" spans="1:44" s="3" customFormat="1" ht="27" hidden="1" customHeight="1">
      <c r="A23" s="24"/>
      <c r="B23" s="123" t="s">
        <v>11</v>
      </c>
      <c r="C23" s="30"/>
      <c r="D23" s="30"/>
      <c r="E23" s="30"/>
      <c r="F23" s="30"/>
      <c r="G23" s="30"/>
      <c r="H23" s="66"/>
      <c r="I23" s="66"/>
      <c r="J23" s="66"/>
      <c r="K23" s="66"/>
      <c r="L23" s="66"/>
      <c r="M23" s="66"/>
      <c r="N23" s="66"/>
      <c r="O23" s="66"/>
      <c r="P23" s="66"/>
      <c r="Q23" s="155"/>
      <c r="R23" s="83"/>
      <c r="S23" s="83"/>
      <c r="T23" s="21"/>
      <c r="U23" s="39"/>
      <c r="V23" s="15"/>
      <c r="W23" s="64"/>
      <c r="X23" s="64"/>
      <c r="Y23" s="64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</row>
    <row r="24" spans="1:44" s="3" customFormat="1" ht="27" hidden="1" customHeight="1">
      <c r="A24" s="24"/>
      <c r="B24" s="124"/>
      <c r="C24" s="29"/>
      <c r="D24" s="29"/>
      <c r="E24" s="29"/>
      <c r="F24" s="29"/>
      <c r="G24" s="29"/>
      <c r="H24" s="94"/>
      <c r="I24" s="29"/>
      <c r="J24" s="29"/>
      <c r="K24" s="29"/>
      <c r="L24" s="29"/>
      <c r="M24" s="29"/>
      <c r="N24" s="29"/>
      <c r="O24" s="29"/>
      <c r="P24" s="29"/>
      <c r="Q24" s="151"/>
      <c r="R24" s="45"/>
      <c r="S24" s="45"/>
      <c r="T24" s="23"/>
      <c r="U24" s="40"/>
      <c r="V24" s="15"/>
      <c r="W24" s="64"/>
      <c r="X24" s="64"/>
      <c r="Y24" s="64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</row>
    <row r="25" spans="1:44" s="3" customFormat="1" ht="27" hidden="1" customHeight="1">
      <c r="A25" s="24"/>
      <c r="B25" s="123" t="s">
        <v>12</v>
      </c>
      <c r="C25" s="14"/>
      <c r="D25" s="14"/>
      <c r="E25" s="14"/>
      <c r="F25" s="14"/>
      <c r="G25" s="14"/>
      <c r="H25" s="66"/>
      <c r="I25" s="16"/>
      <c r="J25" s="16"/>
      <c r="K25" s="16"/>
      <c r="L25" s="16"/>
      <c r="M25" s="16"/>
      <c r="N25" s="16"/>
      <c r="O25" s="16"/>
      <c r="P25" s="16"/>
      <c r="Q25" s="18"/>
      <c r="R25" s="17">
        <f>R26</f>
        <v>3.62</v>
      </c>
      <c r="S25" s="16"/>
      <c r="T25" s="16">
        <f>T26</f>
        <v>46144</v>
      </c>
      <c r="U25" s="16">
        <f>U26</f>
        <v>43837</v>
      </c>
      <c r="V25" s="18">
        <f>V26</f>
        <v>2307</v>
      </c>
      <c r="W25" s="64"/>
      <c r="X25" s="64"/>
      <c r="Y25" s="64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</row>
    <row r="26" spans="1:44" s="3" customFormat="1" ht="27" hidden="1" customHeight="1">
      <c r="A26" s="24"/>
      <c r="B26" s="124"/>
      <c r="C26" s="29"/>
      <c r="D26" s="29"/>
      <c r="E26" s="29"/>
      <c r="F26" s="29"/>
      <c r="G26" s="29"/>
      <c r="H26" s="94"/>
      <c r="I26" s="29"/>
      <c r="J26" s="29"/>
      <c r="K26" s="29"/>
      <c r="L26" s="29"/>
      <c r="M26" s="29"/>
      <c r="N26" s="29"/>
      <c r="O26" s="29"/>
      <c r="P26" s="29"/>
      <c r="Q26" s="151"/>
      <c r="R26" s="105">
        <v>3.62</v>
      </c>
      <c r="S26" s="105"/>
      <c r="T26" s="56">
        <v>46144</v>
      </c>
      <c r="U26" s="69">
        <v>43837</v>
      </c>
      <c r="V26" s="71">
        <f>T26-U26</f>
        <v>2307</v>
      </c>
      <c r="W26" s="64"/>
      <c r="X26" s="64"/>
      <c r="Y26" s="64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</row>
    <row r="27" spans="1:44" s="3" customFormat="1" ht="27" hidden="1" customHeight="1">
      <c r="A27" s="24"/>
      <c r="B27" s="123" t="s">
        <v>13</v>
      </c>
      <c r="C27" s="14"/>
      <c r="D27" s="14"/>
      <c r="E27" s="14"/>
      <c r="F27" s="14"/>
      <c r="G27" s="14"/>
      <c r="H27" s="16"/>
      <c r="I27" s="16"/>
      <c r="J27" s="16"/>
      <c r="K27" s="16"/>
      <c r="L27" s="16"/>
      <c r="M27" s="16"/>
      <c r="N27" s="16"/>
      <c r="O27" s="16"/>
      <c r="P27" s="16"/>
      <c r="Q27" s="18"/>
      <c r="R27" s="86">
        <f>R28</f>
        <v>1.6</v>
      </c>
      <c r="S27" s="59"/>
      <c r="T27" s="16">
        <f>T28</f>
        <v>40000</v>
      </c>
      <c r="U27" s="16">
        <f>U28</f>
        <v>38000</v>
      </c>
      <c r="V27" s="18">
        <f>V28</f>
        <v>2000</v>
      </c>
      <c r="W27" s="116"/>
      <c r="X27" s="64"/>
      <c r="Y27" s="64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</row>
    <row r="28" spans="1:44" s="3" customFormat="1" ht="27" hidden="1" customHeight="1">
      <c r="A28" s="24"/>
      <c r="B28" s="124"/>
      <c r="C28" s="29"/>
      <c r="D28" s="29"/>
      <c r="E28" s="29"/>
      <c r="F28" s="29"/>
      <c r="G28" s="29"/>
      <c r="H28" s="94"/>
      <c r="I28" s="29"/>
      <c r="J28" s="29"/>
      <c r="K28" s="29"/>
      <c r="L28" s="29"/>
      <c r="M28" s="29"/>
      <c r="N28" s="29"/>
      <c r="O28" s="29"/>
      <c r="P28" s="29"/>
      <c r="Q28" s="151"/>
      <c r="R28" s="122">
        <v>1.6</v>
      </c>
      <c r="S28" s="76"/>
      <c r="T28" s="113">
        <v>40000</v>
      </c>
      <c r="U28" s="114">
        <f>T28*0.95</f>
        <v>38000</v>
      </c>
      <c r="V28" s="115">
        <f>T28-U28</f>
        <v>2000</v>
      </c>
      <c r="W28" s="90" t="s">
        <v>31</v>
      </c>
      <c r="X28" s="64"/>
      <c r="Y28" s="64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</row>
    <row r="29" spans="1:44" s="3" customFormat="1" ht="27" hidden="1" customHeight="1">
      <c r="A29" s="24"/>
      <c r="B29" s="123" t="s">
        <v>14</v>
      </c>
      <c r="C29" s="16"/>
      <c r="D29" s="16"/>
      <c r="E29" s="14"/>
      <c r="F29" s="14"/>
      <c r="G29" s="14"/>
      <c r="H29" s="16"/>
      <c r="I29" s="16"/>
      <c r="J29" s="16"/>
      <c r="K29" s="16"/>
      <c r="L29" s="16"/>
      <c r="M29" s="16"/>
      <c r="N29" s="16"/>
      <c r="O29" s="16"/>
      <c r="P29" s="16"/>
      <c r="Q29" s="18"/>
      <c r="R29" s="17">
        <f>R30</f>
        <v>4.45</v>
      </c>
      <c r="S29" s="17"/>
      <c r="T29" s="16">
        <f>T30</f>
        <v>186480</v>
      </c>
      <c r="U29" s="22">
        <f>U30</f>
        <v>186480</v>
      </c>
      <c r="V29" s="15"/>
      <c r="W29" s="64" t="s">
        <v>21</v>
      </c>
      <c r="X29" s="64"/>
      <c r="Y29" s="64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</row>
    <row r="30" spans="1:44" s="3" customFormat="1" ht="27" hidden="1" customHeight="1">
      <c r="A30" s="24"/>
      <c r="B30" s="125"/>
      <c r="C30" s="13"/>
      <c r="D30" s="13"/>
      <c r="E30" s="13"/>
      <c r="F30" s="13"/>
      <c r="G30" s="13"/>
      <c r="H30" s="59"/>
      <c r="I30" s="16"/>
      <c r="J30" s="16"/>
      <c r="K30" s="16"/>
      <c r="L30" s="21"/>
      <c r="M30" s="59"/>
      <c r="N30" s="59"/>
      <c r="O30" s="14"/>
      <c r="P30" s="14"/>
      <c r="Q30" s="20"/>
      <c r="R30" s="131">
        <v>4.45</v>
      </c>
      <c r="S30" s="86"/>
      <c r="T30" s="16">
        <v>186480</v>
      </c>
      <c r="U30" s="22">
        <f>T30</f>
        <v>186480</v>
      </c>
      <c r="V30" s="15"/>
      <c r="W30" s="64"/>
      <c r="X30" s="64"/>
      <c r="Y30" s="64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</row>
    <row r="31" spans="1:44" s="4" customFormat="1" ht="27" hidden="1" customHeight="1">
      <c r="A31" s="31"/>
      <c r="B31" s="123" t="s">
        <v>15</v>
      </c>
      <c r="C31" s="30"/>
      <c r="D31" s="30"/>
      <c r="E31" s="30"/>
      <c r="F31" s="30"/>
      <c r="G31" s="30"/>
      <c r="H31" s="66"/>
      <c r="I31" s="66"/>
      <c r="J31" s="66"/>
      <c r="K31" s="66"/>
      <c r="L31" s="66"/>
      <c r="M31" s="66"/>
      <c r="N31" s="66"/>
      <c r="O31" s="66"/>
      <c r="P31" s="66"/>
      <c r="Q31" s="155"/>
      <c r="R31" s="17" t="e">
        <f>#REF!</f>
        <v>#REF!</v>
      </c>
      <c r="S31" s="16"/>
      <c r="T31" s="16" t="e">
        <f>#REF!</f>
        <v>#REF!</v>
      </c>
      <c r="U31" s="16" t="e">
        <f>#REF!</f>
        <v>#REF!</v>
      </c>
      <c r="V31" s="18" t="e">
        <f>#REF!</f>
        <v>#REF!</v>
      </c>
      <c r="W31" s="64"/>
      <c r="X31" s="64"/>
      <c r="Y31" s="64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</row>
    <row r="32" spans="1:44" s="3" customFormat="1" ht="27" hidden="1" customHeight="1">
      <c r="A32" s="24"/>
      <c r="B32" s="124"/>
      <c r="C32" s="13"/>
      <c r="D32" s="13"/>
      <c r="E32" s="13"/>
      <c r="F32" s="13"/>
      <c r="G32" s="13"/>
      <c r="H32" s="32"/>
      <c r="I32" s="32"/>
      <c r="J32" s="32"/>
      <c r="K32" s="32"/>
      <c r="L32" s="32"/>
      <c r="M32" s="32"/>
      <c r="N32" s="32"/>
      <c r="O32" s="32"/>
      <c r="P32" s="32"/>
      <c r="Q32" s="156"/>
      <c r="R32" s="87"/>
      <c r="S32" s="87"/>
      <c r="T32" s="32"/>
      <c r="U32" s="41"/>
      <c r="V32" s="15"/>
      <c r="W32" s="64"/>
      <c r="X32" s="64"/>
      <c r="Y32" s="64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</row>
    <row r="33" spans="1:44" s="4" customFormat="1" ht="27" hidden="1" customHeight="1">
      <c r="A33" s="31"/>
      <c r="B33" s="123" t="s">
        <v>16</v>
      </c>
      <c r="C33" s="14"/>
      <c r="D33" s="14"/>
      <c r="E33" s="14"/>
      <c r="F33" s="14"/>
      <c r="G33" s="14"/>
      <c r="H33" s="16"/>
      <c r="I33" s="16"/>
      <c r="J33" s="16"/>
      <c r="K33" s="16"/>
      <c r="L33" s="16"/>
      <c r="M33" s="16"/>
      <c r="N33" s="16"/>
      <c r="O33" s="16"/>
      <c r="P33" s="16"/>
      <c r="Q33" s="18"/>
      <c r="R33" s="17" t="e">
        <f>#REF!+#REF!</f>
        <v>#REF!</v>
      </c>
      <c r="S33" s="17"/>
      <c r="T33" s="16" t="e">
        <f>#REF!+#REF!</f>
        <v>#REF!</v>
      </c>
      <c r="U33" s="22" t="e">
        <f>#REF!+#REF!</f>
        <v>#REF!</v>
      </c>
      <c r="V33" s="18" t="e">
        <f>#REF!+#REF!</f>
        <v>#REF!</v>
      </c>
      <c r="W33" s="64"/>
      <c r="X33" s="64"/>
      <c r="Y33" s="64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</row>
    <row r="34" spans="1:44" s="3" customFormat="1" ht="27" hidden="1" customHeight="1">
      <c r="A34" s="24"/>
      <c r="B34" s="128"/>
      <c r="C34" s="13"/>
      <c r="D34" s="13"/>
      <c r="E34" s="13"/>
      <c r="F34" s="13"/>
      <c r="G34" s="13"/>
      <c r="H34" s="21"/>
      <c r="I34" s="21"/>
      <c r="J34" s="21"/>
      <c r="K34" s="21"/>
      <c r="L34" s="21"/>
      <c r="M34" s="21"/>
      <c r="N34" s="21"/>
      <c r="O34" s="21"/>
      <c r="P34" s="21"/>
      <c r="Q34" s="152"/>
      <c r="R34" s="83"/>
      <c r="S34" s="83"/>
      <c r="T34" s="108"/>
      <c r="U34" s="109"/>
      <c r="V34" s="107"/>
      <c r="W34" s="64"/>
      <c r="X34" s="64"/>
      <c r="Y34" s="64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</row>
    <row r="35" spans="1:44" s="4" customFormat="1" ht="27" hidden="1" customHeight="1">
      <c r="A35" s="31"/>
      <c r="B35" s="123" t="s">
        <v>17</v>
      </c>
      <c r="C35" s="14"/>
      <c r="D35" s="14"/>
      <c r="E35" s="14"/>
      <c r="F35" s="14"/>
      <c r="G35" s="14"/>
      <c r="H35" s="28"/>
      <c r="I35" s="73"/>
      <c r="J35" s="73"/>
      <c r="K35" s="73"/>
      <c r="L35" s="73"/>
      <c r="M35" s="73"/>
      <c r="N35" s="73"/>
      <c r="O35" s="73"/>
      <c r="P35" s="73"/>
      <c r="Q35" s="157"/>
      <c r="R35" s="17" t="e">
        <f>#REF!</f>
        <v>#REF!</v>
      </c>
      <c r="S35" s="16"/>
      <c r="T35" s="16" t="e">
        <f>#REF!</f>
        <v>#REF!</v>
      </c>
      <c r="U35" s="16" t="e">
        <f>#REF!</f>
        <v>#REF!</v>
      </c>
      <c r="V35" s="18" t="e">
        <f>#REF!</f>
        <v>#REF!</v>
      </c>
      <c r="W35" s="111"/>
      <c r="X35" s="64"/>
      <c r="Y35" s="64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</row>
    <row r="36" spans="1:44" ht="27" hidden="1" customHeight="1">
      <c r="A36" s="24"/>
      <c r="B36" s="130"/>
      <c r="C36" s="13"/>
      <c r="D36" s="13"/>
      <c r="E36" s="13"/>
      <c r="F36" s="13"/>
      <c r="G36" s="13"/>
      <c r="H36" s="21"/>
      <c r="I36" s="21"/>
      <c r="J36" s="21"/>
      <c r="K36" s="21"/>
      <c r="L36" s="21"/>
      <c r="M36" s="21"/>
      <c r="N36" s="21"/>
      <c r="O36" s="21"/>
      <c r="P36" s="21"/>
      <c r="Q36" s="152"/>
      <c r="R36" s="70"/>
      <c r="S36" s="21"/>
      <c r="T36" s="21"/>
      <c r="U36" s="39"/>
      <c r="V36" s="15"/>
      <c r="W36" s="110"/>
      <c r="X36" s="64"/>
      <c r="Y36" s="64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4" ht="27" hidden="1" customHeight="1">
      <c r="A37" s="24"/>
      <c r="B37" s="123" t="s">
        <v>18</v>
      </c>
      <c r="C37" s="28"/>
      <c r="D37" s="28"/>
      <c r="E37" s="134"/>
      <c r="F37" s="134"/>
      <c r="G37" s="134"/>
      <c r="H37" s="28"/>
      <c r="I37" s="73"/>
      <c r="J37" s="73"/>
      <c r="K37" s="73"/>
      <c r="L37" s="73"/>
      <c r="M37" s="73"/>
      <c r="N37" s="73"/>
      <c r="O37" s="73"/>
      <c r="P37" s="73"/>
      <c r="Q37" s="157"/>
      <c r="R37" s="17" t="e">
        <f>#REF!</f>
        <v>#REF!</v>
      </c>
      <c r="S37" s="17"/>
      <c r="T37" s="16" t="e">
        <f>#REF!</f>
        <v>#REF!</v>
      </c>
      <c r="U37" s="22" t="e">
        <f>#REF!</f>
        <v>#REF!</v>
      </c>
      <c r="V37" s="18" t="e">
        <f>#REF!</f>
        <v>#REF!</v>
      </c>
      <c r="W37" s="110"/>
      <c r="X37" s="64"/>
      <c r="Y37" s="64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4" ht="27" hidden="1" customHeight="1">
      <c r="A38" s="24"/>
      <c r="B38" s="124"/>
      <c r="C38" s="25"/>
      <c r="D38" s="25"/>
      <c r="E38" s="25"/>
      <c r="F38" s="25"/>
      <c r="G38" s="25"/>
      <c r="H38" s="44"/>
      <c r="I38" s="75"/>
      <c r="J38" s="75"/>
      <c r="K38" s="75"/>
      <c r="L38" s="75"/>
      <c r="M38" s="75"/>
      <c r="N38" s="75"/>
      <c r="O38" s="75"/>
      <c r="P38" s="75"/>
      <c r="Q38" s="158"/>
      <c r="R38" s="45"/>
      <c r="S38" s="45"/>
      <c r="T38" s="23"/>
      <c r="U38" s="40"/>
      <c r="V38" s="15"/>
      <c r="W38" s="64"/>
      <c r="X38" s="64"/>
      <c r="Y38" s="64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4" ht="27" hidden="1" customHeight="1">
      <c r="A39" s="24"/>
      <c r="B39" s="123" t="s">
        <v>38</v>
      </c>
      <c r="C39" s="56"/>
      <c r="D39" s="56"/>
      <c r="E39" s="25"/>
      <c r="F39" s="25"/>
      <c r="G39" s="25"/>
      <c r="H39" s="16"/>
      <c r="I39" s="16"/>
      <c r="J39" s="16"/>
      <c r="K39" s="16"/>
      <c r="L39" s="23"/>
      <c r="M39" s="23"/>
      <c r="N39" s="23"/>
      <c r="O39" s="23"/>
      <c r="P39" s="23"/>
      <c r="Q39" s="159"/>
      <c r="R39" s="61">
        <f>R40</f>
        <v>1.6</v>
      </c>
      <c r="S39" s="16"/>
      <c r="T39" s="16">
        <f>T40</f>
        <v>40000</v>
      </c>
      <c r="U39" s="22">
        <f>U40</f>
        <v>38000</v>
      </c>
      <c r="V39" s="18">
        <f>V40</f>
        <v>2000</v>
      </c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4" ht="27" hidden="1" customHeight="1">
      <c r="A40" s="24"/>
      <c r="B40" s="124"/>
      <c r="C40" s="56"/>
      <c r="D40" s="56"/>
      <c r="E40" s="25"/>
      <c r="F40" s="25"/>
      <c r="G40" s="25"/>
      <c r="H40" s="16"/>
      <c r="I40" s="16"/>
      <c r="J40" s="16"/>
      <c r="K40" s="16"/>
      <c r="L40" s="23"/>
      <c r="M40" s="23"/>
      <c r="N40" s="23"/>
      <c r="O40" s="23"/>
      <c r="P40" s="23"/>
      <c r="Q40" s="159"/>
      <c r="R40" s="122">
        <v>1.6</v>
      </c>
      <c r="S40" s="76"/>
      <c r="T40" s="113">
        <v>40000</v>
      </c>
      <c r="U40" s="114">
        <f>T40*0.95</f>
        <v>38000</v>
      </c>
      <c r="V40" s="115">
        <f>T40-U40</f>
        <v>2000</v>
      </c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4" ht="27" hidden="1" customHeight="1">
      <c r="A41" s="24"/>
      <c r="B41" s="123" t="s">
        <v>19</v>
      </c>
      <c r="C41" s="14"/>
      <c r="D41" s="14"/>
      <c r="E41" s="14"/>
      <c r="F41" s="14"/>
      <c r="G41" s="14"/>
      <c r="H41" s="28"/>
      <c r="I41" s="73"/>
      <c r="J41" s="73"/>
      <c r="K41" s="73"/>
      <c r="L41" s="73"/>
      <c r="M41" s="73"/>
      <c r="N41" s="73"/>
      <c r="O41" s="73"/>
      <c r="P41" s="73"/>
      <c r="Q41" s="157"/>
      <c r="R41" s="17">
        <f>R42</f>
        <v>1.6</v>
      </c>
      <c r="S41" s="16" t="e">
        <f>#REF!</f>
        <v>#REF!</v>
      </c>
      <c r="T41" s="16" t="e">
        <f>T42+#REF!</f>
        <v>#REF!</v>
      </c>
      <c r="U41" s="16" t="e">
        <f>U42+#REF!</f>
        <v>#REF!</v>
      </c>
      <c r="V41" s="18" t="e">
        <f>V42+#REF!</f>
        <v>#REF!</v>
      </c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4" ht="27" hidden="1" customHeight="1">
      <c r="A42" s="24"/>
      <c r="B42" s="124"/>
      <c r="C42" s="13"/>
      <c r="D42" s="13"/>
      <c r="E42" s="13"/>
      <c r="F42" s="13"/>
      <c r="G42" s="13"/>
      <c r="H42" s="21"/>
      <c r="I42" s="21"/>
      <c r="J42" s="21"/>
      <c r="K42" s="21"/>
      <c r="L42" s="21"/>
      <c r="M42" s="21"/>
      <c r="N42" s="21"/>
      <c r="O42" s="21"/>
      <c r="P42" s="21"/>
      <c r="Q42" s="152"/>
      <c r="R42" s="122">
        <v>1.6</v>
      </c>
      <c r="S42" s="83"/>
      <c r="T42" s="56">
        <v>40000</v>
      </c>
      <c r="U42" s="99">
        <f>T42*0.94</f>
        <v>37600</v>
      </c>
      <c r="V42" s="71">
        <f>T42-U42</f>
        <v>2400</v>
      </c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4" ht="27" hidden="1" customHeight="1">
      <c r="A43" s="24"/>
      <c r="B43" s="123" t="s">
        <v>20</v>
      </c>
      <c r="C43" s="16"/>
      <c r="D43" s="16"/>
      <c r="E43" s="14"/>
      <c r="F43" s="14"/>
      <c r="G43" s="14"/>
      <c r="H43" s="28"/>
      <c r="I43" s="73"/>
      <c r="J43" s="73"/>
      <c r="K43" s="73"/>
      <c r="L43" s="73"/>
      <c r="M43" s="73"/>
      <c r="N43" s="73"/>
      <c r="O43" s="73"/>
      <c r="P43" s="73"/>
      <c r="Q43" s="157"/>
      <c r="R43" s="17">
        <f>R44</f>
        <v>2.9140000000000001</v>
      </c>
      <c r="S43" s="16"/>
      <c r="T43" s="16">
        <f>T44</f>
        <v>40000</v>
      </c>
      <c r="U43" s="16">
        <f>U44</f>
        <v>38000</v>
      </c>
      <c r="V43" s="18">
        <f>V44</f>
        <v>2000</v>
      </c>
      <c r="W43" s="78" t="e">
        <f>O43+#REF!</f>
        <v>#REF!</v>
      </c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4" ht="27" hidden="1" customHeight="1">
      <c r="A44" s="24"/>
      <c r="B44" s="124"/>
      <c r="C44" s="25"/>
      <c r="D44" s="25"/>
      <c r="E44" s="25"/>
      <c r="F44" s="25"/>
      <c r="G44" s="25"/>
      <c r="H44" s="57"/>
      <c r="I44" s="74"/>
      <c r="J44" s="74"/>
      <c r="K44" s="74"/>
      <c r="L44" s="74"/>
      <c r="M44" s="74"/>
      <c r="N44" s="74"/>
      <c r="O44" s="74"/>
      <c r="P44" s="74"/>
      <c r="Q44" s="160"/>
      <c r="R44" s="122">
        <f>1.439+1.475</f>
        <v>2.9140000000000001</v>
      </c>
      <c r="S44" s="45"/>
      <c r="T44" s="56">
        <v>40000</v>
      </c>
      <c r="U44" s="99">
        <f>T44*0.95</f>
        <v>38000</v>
      </c>
      <c r="V44" s="71">
        <f>T44-U44</f>
        <v>2000</v>
      </c>
      <c r="W44" s="78" t="e">
        <f>P43+#REF!</f>
        <v>#REF!</v>
      </c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4" ht="27" hidden="1" customHeight="1">
      <c r="A45" s="24"/>
      <c r="B45" s="123" t="s">
        <v>22</v>
      </c>
      <c r="C45" s="56"/>
      <c r="D45" s="56"/>
      <c r="E45" s="25"/>
      <c r="F45" s="25"/>
      <c r="G45" s="25"/>
      <c r="H45" s="16"/>
      <c r="I45" s="16"/>
      <c r="J45" s="16"/>
      <c r="K45" s="16"/>
      <c r="L45" s="23"/>
      <c r="M45" s="23"/>
      <c r="N45" s="23"/>
      <c r="O45" s="23"/>
      <c r="P45" s="23"/>
      <c r="Q45" s="159"/>
      <c r="R45" s="17">
        <f>R46</f>
        <v>1.6</v>
      </c>
      <c r="S45" s="16"/>
      <c r="T45" s="16">
        <f>T46</f>
        <v>40000</v>
      </c>
      <c r="U45" s="16">
        <f>U46</f>
        <v>37600</v>
      </c>
      <c r="V45" s="18">
        <f>V46</f>
        <v>2400</v>
      </c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4" ht="27" hidden="1" customHeight="1">
      <c r="A46" s="24"/>
      <c r="B46" s="124"/>
      <c r="C46" s="56"/>
      <c r="D46" s="56"/>
      <c r="E46" s="25"/>
      <c r="F46" s="25"/>
      <c r="G46" s="25"/>
      <c r="H46" s="16"/>
      <c r="I46" s="16"/>
      <c r="J46" s="16"/>
      <c r="K46" s="16"/>
      <c r="L46" s="23"/>
      <c r="M46" s="23"/>
      <c r="N46" s="23"/>
      <c r="O46" s="23"/>
      <c r="P46" s="23"/>
      <c r="Q46" s="159"/>
      <c r="R46" s="122">
        <v>1.6</v>
      </c>
      <c r="S46" s="105"/>
      <c r="T46" s="56">
        <v>40000</v>
      </c>
      <c r="U46" s="69">
        <f>T46*0.94</f>
        <v>37600</v>
      </c>
      <c r="V46" s="71">
        <f>T46-U46</f>
        <v>2400</v>
      </c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4" ht="27" hidden="1" customHeight="1">
      <c r="A47" s="24"/>
      <c r="B47" s="123" t="s">
        <v>23</v>
      </c>
      <c r="C47" s="14"/>
      <c r="D47" s="14"/>
      <c r="E47" s="14"/>
      <c r="F47" s="14"/>
      <c r="G47" s="14"/>
      <c r="H47" s="28"/>
      <c r="I47" s="14"/>
      <c r="J47" s="14"/>
      <c r="K47" s="14"/>
      <c r="L47" s="14"/>
      <c r="M47" s="14"/>
      <c r="N47" s="14"/>
      <c r="O47" s="14"/>
      <c r="P47" s="14"/>
      <c r="Q47" s="20"/>
      <c r="R47" s="83"/>
      <c r="S47" s="83"/>
      <c r="T47" s="21"/>
      <c r="U47" s="39"/>
      <c r="V47" s="15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4" ht="27" hidden="1" customHeight="1">
      <c r="A48" s="24"/>
      <c r="B48" s="123"/>
      <c r="C48" s="14"/>
      <c r="D48" s="14"/>
      <c r="E48" s="14"/>
      <c r="F48" s="14"/>
      <c r="G48" s="14"/>
      <c r="H48" s="28"/>
      <c r="I48" s="14"/>
      <c r="J48" s="14"/>
      <c r="K48" s="14"/>
      <c r="L48" s="14"/>
      <c r="M48" s="14"/>
      <c r="N48" s="14"/>
      <c r="O48" s="14"/>
      <c r="P48" s="14"/>
      <c r="Q48" s="20"/>
      <c r="R48" s="83"/>
      <c r="S48" s="83"/>
      <c r="T48" s="21"/>
      <c r="U48" s="39"/>
      <c r="V48" s="15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27" hidden="1" customHeight="1">
      <c r="A49" s="24"/>
      <c r="B49" s="123" t="s">
        <v>24</v>
      </c>
      <c r="C49" s="14"/>
      <c r="D49" s="14"/>
      <c r="E49" s="14"/>
      <c r="F49" s="14"/>
      <c r="G49" s="14"/>
      <c r="H49" s="16"/>
      <c r="I49" s="16"/>
      <c r="J49" s="16"/>
      <c r="K49" s="16"/>
      <c r="L49" s="16"/>
      <c r="M49" s="16"/>
      <c r="N49" s="16"/>
      <c r="O49" s="16"/>
      <c r="P49" s="16"/>
      <c r="Q49" s="18"/>
      <c r="R49" s="17" t="e">
        <f>#REF!+#REF!</f>
        <v>#REF!</v>
      </c>
      <c r="S49" s="16"/>
      <c r="T49" s="16" t="e">
        <f>#REF!+#REF!</f>
        <v>#REF!</v>
      </c>
      <c r="U49" s="16" t="e">
        <f>#REF!+#REF!</f>
        <v>#REF!</v>
      </c>
      <c r="V49" s="18" t="e">
        <f>#REF!+#REF!</f>
        <v>#REF!</v>
      </c>
      <c r="W49" s="2"/>
      <c r="X49" s="2" t="s">
        <v>30</v>
      </c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27" hidden="1" customHeight="1">
      <c r="A50" s="24"/>
      <c r="B50" s="129"/>
      <c r="C50" s="13"/>
      <c r="D50" s="13"/>
      <c r="E50" s="13"/>
      <c r="F50" s="13"/>
      <c r="G50" s="13"/>
      <c r="H50" s="21"/>
      <c r="I50" s="21"/>
      <c r="J50" s="21"/>
      <c r="K50" s="21"/>
      <c r="L50" s="21"/>
      <c r="M50" s="21"/>
      <c r="N50" s="21"/>
      <c r="O50" s="21"/>
      <c r="P50" s="21"/>
      <c r="Q50" s="152"/>
      <c r="R50" s="83"/>
      <c r="S50" s="83"/>
      <c r="T50" s="21"/>
      <c r="U50" s="39"/>
      <c r="V50" s="15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27" hidden="1" customHeight="1">
      <c r="A51" s="24"/>
      <c r="B51" s="123" t="s">
        <v>25</v>
      </c>
      <c r="C51" s="14"/>
      <c r="D51" s="14"/>
      <c r="E51" s="14"/>
      <c r="F51" s="14"/>
      <c r="G51" s="14"/>
      <c r="H51" s="28"/>
      <c r="I51" s="16"/>
      <c r="J51" s="16"/>
      <c r="K51" s="16"/>
      <c r="L51" s="16"/>
      <c r="M51" s="16"/>
      <c r="N51" s="16"/>
      <c r="O51" s="16"/>
      <c r="P51" s="16"/>
      <c r="Q51" s="18"/>
      <c r="R51" s="17">
        <f>R52</f>
        <v>8.5429999999999993</v>
      </c>
      <c r="S51" s="16"/>
      <c r="T51" s="16">
        <f>T52</f>
        <v>113237</v>
      </c>
      <c r="U51" s="16">
        <f>U52</f>
        <v>107575</v>
      </c>
      <c r="V51" s="18">
        <f>V52</f>
        <v>5662</v>
      </c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24" hidden="1" customHeight="1">
      <c r="A52" s="24"/>
      <c r="B52" s="129"/>
      <c r="C52" s="25"/>
      <c r="D52" s="25"/>
      <c r="E52" s="25"/>
      <c r="F52" s="25"/>
      <c r="G52" s="25"/>
      <c r="H52" s="44"/>
      <c r="I52" s="74"/>
      <c r="J52" s="74"/>
      <c r="K52" s="74"/>
      <c r="L52" s="74"/>
      <c r="M52" s="74"/>
      <c r="N52" s="74"/>
      <c r="O52" s="74"/>
      <c r="P52" s="74"/>
      <c r="Q52" s="160"/>
      <c r="R52" s="105">
        <v>8.5429999999999993</v>
      </c>
      <c r="S52" s="51"/>
      <c r="T52" s="56">
        <v>113237</v>
      </c>
      <c r="U52" s="56">
        <v>107575</v>
      </c>
      <c r="V52" s="71">
        <f>T52-U52</f>
        <v>5662</v>
      </c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27" hidden="1" customHeight="1">
      <c r="A53" s="24"/>
      <c r="B53" s="123" t="s">
        <v>26</v>
      </c>
      <c r="C53" s="14"/>
      <c r="D53" s="14"/>
      <c r="E53" s="14"/>
      <c r="F53" s="14"/>
      <c r="G53" s="14"/>
      <c r="H53" s="16"/>
      <c r="I53" s="16"/>
      <c r="J53" s="16"/>
      <c r="K53" s="16"/>
      <c r="L53" s="16"/>
      <c r="M53" s="16"/>
      <c r="N53" s="16"/>
      <c r="O53" s="16"/>
      <c r="P53" s="16"/>
      <c r="Q53" s="18"/>
      <c r="R53" s="17" t="e">
        <f>#REF!</f>
        <v>#REF!</v>
      </c>
      <c r="S53" s="17"/>
      <c r="T53" s="16" t="e">
        <f>#REF!</f>
        <v>#REF!</v>
      </c>
      <c r="U53" s="16" t="e">
        <f>#REF!</f>
        <v>#REF!</v>
      </c>
      <c r="V53" s="18" t="e">
        <f>#REF!</f>
        <v>#REF!</v>
      </c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21.75" hidden="1" customHeight="1">
      <c r="A54" s="24"/>
      <c r="B54" s="126"/>
      <c r="C54" s="25"/>
      <c r="D54" s="25"/>
      <c r="E54" s="25"/>
      <c r="F54" s="25"/>
      <c r="G54" s="25"/>
      <c r="H54" s="34"/>
      <c r="I54" s="34"/>
      <c r="J54" s="34"/>
      <c r="K54" s="34"/>
      <c r="L54" s="34"/>
      <c r="M54" s="34"/>
      <c r="N54" s="34"/>
      <c r="O54" s="34"/>
      <c r="P54" s="34"/>
      <c r="Q54" s="161"/>
      <c r="R54" s="88"/>
      <c r="S54" s="88"/>
      <c r="T54" s="34"/>
      <c r="U54" s="43"/>
      <c r="V54" s="15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27" hidden="1" customHeight="1">
      <c r="A55" s="7"/>
      <c r="B55" s="127" t="s">
        <v>27</v>
      </c>
      <c r="C55" s="14"/>
      <c r="D55" s="14"/>
      <c r="E55" s="14"/>
      <c r="F55" s="14"/>
      <c r="G55" s="14"/>
      <c r="H55" s="16"/>
      <c r="I55" s="16"/>
      <c r="J55" s="16"/>
      <c r="K55" s="16"/>
      <c r="L55" s="16"/>
      <c r="M55" s="16"/>
      <c r="N55" s="16"/>
      <c r="O55" s="16"/>
      <c r="P55" s="16"/>
      <c r="Q55" s="18"/>
      <c r="R55" s="17" t="e">
        <f>R56+#REF!</f>
        <v>#REF!</v>
      </c>
      <c r="S55" s="17"/>
      <c r="T55" s="16" t="e">
        <f>T56+#REF!</f>
        <v>#REF!</v>
      </c>
      <c r="U55" s="22" t="e">
        <f>U56+#REF!</f>
        <v>#REF!</v>
      </c>
      <c r="V55" s="18" t="e">
        <f>V56+#REF!</f>
        <v>#REF!</v>
      </c>
      <c r="W55" s="2"/>
      <c r="X55" s="2"/>
      <c r="Y55" s="2" t="s">
        <v>33</v>
      </c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21.75" hidden="1" customHeight="1">
      <c r="A56" s="24"/>
      <c r="B56" s="125"/>
      <c r="C56" s="13"/>
      <c r="D56" s="13"/>
      <c r="E56" s="13"/>
      <c r="F56" s="13"/>
      <c r="G56" s="13"/>
      <c r="H56" s="52"/>
      <c r="I56" s="16"/>
      <c r="J56" s="16"/>
      <c r="K56" s="16"/>
      <c r="L56" s="21"/>
      <c r="M56" s="21"/>
      <c r="N56" s="21"/>
      <c r="O56" s="21"/>
      <c r="P56" s="21"/>
      <c r="Q56" s="152"/>
      <c r="R56" s="131">
        <v>9.4879999999999995</v>
      </c>
      <c r="S56" s="84"/>
      <c r="T56" s="16">
        <v>132500</v>
      </c>
      <c r="U56" s="22">
        <f>T56</f>
        <v>132500</v>
      </c>
      <c r="V56" s="18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t="27" hidden="1" customHeight="1">
      <c r="A57" s="24"/>
      <c r="B57" s="123" t="s">
        <v>28</v>
      </c>
      <c r="C57" s="68"/>
      <c r="D57" s="68"/>
      <c r="E57" s="14"/>
      <c r="F57" s="14"/>
      <c r="G57" s="14"/>
      <c r="H57" s="16"/>
      <c r="I57" s="16"/>
      <c r="J57" s="16"/>
      <c r="K57" s="16"/>
      <c r="L57" s="16"/>
      <c r="M57" s="16"/>
      <c r="N57" s="16"/>
      <c r="O57" s="16"/>
      <c r="P57" s="16"/>
      <c r="Q57" s="18"/>
      <c r="R57" s="17">
        <f>R72+R66+R67+R68</f>
        <v>0</v>
      </c>
      <c r="S57" s="17"/>
      <c r="T57" s="14">
        <f>T72+T66+T67+T68</f>
        <v>0</v>
      </c>
      <c r="U57" s="12">
        <f>U72+U66+U67+U68</f>
        <v>0</v>
      </c>
      <c r="V57" s="20">
        <f>V66+V67+V68</f>
        <v>0</v>
      </c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t="23.25" hidden="1" customHeight="1">
      <c r="A58" s="24"/>
      <c r="B58" s="128"/>
      <c r="C58" s="13"/>
      <c r="D58" s="13"/>
      <c r="E58" s="13"/>
      <c r="F58" s="13"/>
      <c r="G58" s="13"/>
      <c r="H58" s="21"/>
      <c r="I58" s="21"/>
      <c r="J58" s="21"/>
      <c r="K58" s="21"/>
      <c r="L58" s="21"/>
      <c r="M58" s="21"/>
      <c r="N58" s="21"/>
      <c r="O58" s="21"/>
      <c r="P58" s="21"/>
      <c r="Q58" s="152"/>
      <c r="R58" s="83"/>
      <c r="S58" s="83"/>
      <c r="T58" s="21"/>
      <c r="U58" s="39"/>
      <c r="V58" s="15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37.5" customHeight="1">
      <c r="A59" s="138" t="s">
        <v>50</v>
      </c>
      <c r="B59" s="182" t="s">
        <v>51</v>
      </c>
      <c r="C59" s="183"/>
      <c r="D59" s="183"/>
      <c r="E59" s="183"/>
      <c r="F59" s="183"/>
      <c r="G59" s="183"/>
      <c r="H59" s="183"/>
      <c r="I59" s="183"/>
      <c r="J59" s="183"/>
      <c r="K59" s="183"/>
      <c r="L59" s="183"/>
      <c r="M59" s="183"/>
      <c r="N59" s="183"/>
      <c r="O59" s="183"/>
      <c r="P59" s="183"/>
      <c r="Q59" s="184"/>
      <c r="R59" s="83"/>
      <c r="S59" s="83"/>
      <c r="T59" s="21"/>
      <c r="U59" s="39"/>
      <c r="V59" s="15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42.75" customHeight="1">
      <c r="A60" s="24"/>
      <c r="B60" s="137" t="s">
        <v>5</v>
      </c>
      <c r="C60" s="16">
        <f>C106</f>
        <v>0.38</v>
      </c>
      <c r="D60" s="13"/>
      <c r="E60" s="16">
        <f>E106</f>
        <v>137539.79999999999</v>
      </c>
      <c r="F60" s="16">
        <f>F106</f>
        <v>127912</v>
      </c>
      <c r="G60" s="16">
        <f>G106</f>
        <v>9627.7999999999956</v>
      </c>
      <c r="H60" s="16">
        <f>H108+H115</f>
        <v>30.929000000000002</v>
      </c>
      <c r="I60" s="21"/>
      <c r="J60" s="16">
        <f>J108+J115</f>
        <v>562028.22097999998</v>
      </c>
      <c r="K60" s="16">
        <f>K108+K115</f>
        <v>529104.6375212</v>
      </c>
      <c r="L60" s="16">
        <f>L108+L115</f>
        <v>32923.583458800014</v>
      </c>
      <c r="M60" s="21"/>
      <c r="N60" s="21"/>
      <c r="O60" s="21"/>
      <c r="P60" s="21"/>
      <c r="Q60" s="152"/>
      <c r="R60" s="83"/>
      <c r="S60" s="83"/>
      <c r="T60" s="21"/>
      <c r="U60" s="39"/>
      <c r="V60" s="15"/>
      <c r="W60" s="2"/>
      <c r="X60" s="2"/>
      <c r="Y60" s="2"/>
      <c r="Z60" s="2" t="s">
        <v>31</v>
      </c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34.5" customHeight="1">
      <c r="A61" s="24"/>
      <c r="B61" s="135" t="s">
        <v>6</v>
      </c>
      <c r="C61" s="13"/>
      <c r="D61" s="13"/>
      <c r="E61" s="13"/>
      <c r="F61" s="13"/>
      <c r="G61" s="13"/>
      <c r="H61" s="21"/>
      <c r="I61" s="21"/>
      <c r="J61" s="21"/>
      <c r="K61" s="21"/>
      <c r="L61" s="21"/>
      <c r="M61" s="21"/>
      <c r="N61" s="21"/>
      <c r="O61" s="21"/>
      <c r="P61" s="21"/>
      <c r="Q61" s="152"/>
      <c r="R61" s="83"/>
      <c r="S61" s="83"/>
      <c r="T61" s="21"/>
      <c r="U61" s="39"/>
      <c r="V61" s="15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41.25" customHeight="1">
      <c r="A62" s="35"/>
      <c r="B62" s="136" t="s">
        <v>42</v>
      </c>
      <c r="C62" s="13"/>
      <c r="D62" s="13"/>
      <c r="E62" s="13"/>
      <c r="F62" s="56">
        <f>F60</f>
        <v>127912</v>
      </c>
      <c r="G62" s="167"/>
      <c r="H62" s="21"/>
      <c r="I62" s="21"/>
      <c r="J62" s="21"/>
      <c r="K62" s="21"/>
      <c r="L62" s="21"/>
      <c r="M62" s="21"/>
      <c r="N62" s="21"/>
      <c r="O62" s="21"/>
      <c r="P62" s="21"/>
      <c r="Q62" s="152"/>
      <c r="R62" s="83"/>
      <c r="S62" s="83"/>
      <c r="T62" s="21"/>
      <c r="U62" s="39"/>
      <c r="V62" s="15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57.75" customHeight="1">
      <c r="A63" s="24"/>
      <c r="B63" s="136" t="s">
        <v>43</v>
      </c>
      <c r="C63" s="13"/>
      <c r="D63" s="13"/>
      <c r="E63" s="13"/>
      <c r="F63" s="167"/>
      <c r="G63" s="56">
        <f>G60</f>
        <v>9627.7999999999956</v>
      </c>
      <c r="H63" s="21"/>
      <c r="I63" s="21"/>
      <c r="J63" s="21"/>
      <c r="K63" s="21"/>
      <c r="L63" s="21"/>
      <c r="M63" s="21"/>
      <c r="N63" s="21"/>
      <c r="O63" s="21"/>
      <c r="P63" s="21"/>
      <c r="Q63" s="152"/>
      <c r="R63" s="83"/>
      <c r="S63" s="83"/>
      <c r="T63" s="21"/>
      <c r="U63" s="39"/>
      <c r="V63" s="15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27" hidden="1" customHeight="1">
      <c r="A64" s="11"/>
      <c r="B64" s="123" t="s">
        <v>7</v>
      </c>
      <c r="C64" s="13"/>
      <c r="D64" s="13"/>
      <c r="E64" s="13"/>
      <c r="F64" s="13"/>
      <c r="G64" s="13"/>
      <c r="H64" s="21"/>
      <c r="I64" s="21"/>
      <c r="J64" s="21"/>
      <c r="K64" s="21"/>
      <c r="L64" s="21"/>
      <c r="M64" s="21"/>
      <c r="N64" s="21"/>
      <c r="O64" s="21"/>
      <c r="P64" s="21"/>
      <c r="Q64" s="152"/>
      <c r="R64" s="83"/>
      <c r="S64" s="83"/>
      <c r="T64" s="21"/>
      <c r="U64" s="39"/>
      <c r="V64" s="15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27" hidden="1" customHeight="1">
      <c r="A65" s="24">
        <v>1</v>
      </c>
      <c r="B65" s="124"/>
      <c r="C65" s="25"/>
      <c r="D65" s="25"/>
      <c r="E65" s="25"/>
      <c r="F65" s="25"/>
      <c r="G65" s="25"/>
      <c r="H65" s="56"/>
      <c r="I65" s="25"/>
      <c r="J65" s="25"/>
      <c r="K65" s="25"/>
      <c r="L65" s="25"/>
      <c r="M65" s="25"/>
      <c r="N65" s="25"/>
      <c r="O65" s="25"/>
      <c r="P65" s="25"/>
      <c r="Q65" s="27"/>
      <c r="R65" s="33"/>
      <c r="S65" s="33"/>
      <c r="T65" s="25"/>
      <c r="U65" s="26"/>
      <c r="V65" s="100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ht="27" hidden="1" customHeight="1">
      <c r="A66" s="24"/>
      <c r="B66" s="123" t="s">
        <v>8</v>
      </c>
      <c r="C66" s="25"/>
      <c r="D66" s="25"/>
      <c r="E66" s="25"/>
      <c r="F66" s="25"/>
      <c r="G66" s="25"/>
      <c r="H66" s="51"/>
      <c r="I66" s="25"/>
      <c r="J66" s="25"/>
      <c r="K66" s="25"/>
      <c r="L66" s="25"/>
      <c r="M66" s="25"/>
      <c r="N66" s="25"/>
      <c r="O66" s="25"/>
      <c r="P66" s="25"/>
      <c r="Q66" s="27"/>
      <c r="R66" s="132"/>
      <c r="S66" s="33"/>
      <c r="T66" s="25"/>
      <c r="U66" s="26"/>
      <c r="V66" s="27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ht="27" hidden="1" customHeight="1">
      <c r="A67" s="24"/>
      <c r="B67" s="126"/>
      <c r="C67" s="25"/>
      <c r="D67" s="25"/>
      <c r="E67" s="25"/>
      <c r="F67" s="25"/>
      <c r="G67" s="25"/>
      <c r="H67" s="51"/>
      <c r="I67" s="25"/>
      <c r="J67" s="25"/>
      <c r="K67" s="25"/>
      <c r="L67" s="25"/>
      <c r="M67" s="25"/>
      <c r="N67" s="25"/>
      <c r="O67" s="25"/>
      <c r="P67" s="25"/>
      <c r="Q67" s="27"/>
      <c r="R67" s="132"/>
      <c r="S67" s="33"/>
      <c r="T67" s="25"/>
      <c r="U67" s="26"/>
      <c r="V67" s="27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27" hidden="1" customHeight="1">
      <c r="A68" s="7"/>
      <c r="B68" s="127" t="s">
        <v>9</v>
      </c>
      <c r="C68" s="25"/>
      <c r="D68" s="25"/>
      <c r="E68" s="25"/>
      <c r="F68" s="25"/>
      <c r="G68" s="25"/>
      <c r="H68" s="51"/>
      <c r="I68" s="25"/>
      <c r="J68" s="25"/>
      <c r="K68" s="25"/>
      <c r="L68" s="25"/>
      <c r="M68" s="25"/>
      <c r="N68" s="25"/>
      <c r="O68" s="25"/>
      <c r="P68" s="25"/>
      <c r="Q68" s="27"/>
      <c r="R68" s="132"/>
      <c r="S68" s="33"/>
      <c r="T68" s="25"/>
      <c r="U68" s="26"/>
      <c r="V68" s="27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27" hidden="1" customHeight="1">
      <c r="A69" s="24"/>
      <c r="B69" s="124"/>
      <c r="C69" s="54"/>
      <c r="D69" s="54"/>
      <c r="E69" s="25"/>
      <c r="F69" s="25"/>
      <c r="G69" s="25"/>
      <c r="H69" s="54"/>
      <c r="I69" s="25"/>
      <c r="J69" s="25"/>
      <c r="K69" s="25"/>
      <c r="L69" s="25"/>
      <c r="M69" s="25"/>
      <c r="N69" s="25"/>
      <c r="O69" s="25"/>
      <c r="P69" s="25"/>
      <c r="Q69" s="27"/>
      <c r="R69" s="83"/>
      <c r="S69" s="83"/>
      <c r="T69" s="21"/>
      <c r="U69" s="39"/>
      <c r="V69" s="100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t="27" hidden="1" customHeight="1">
      <c r="A70" s="7"/>
      <c r="B70" s="127" t="s">
        <v>10</v>
      </c>
      <c r="C70" s="54"/>
      <c r="D70" s="54"/>
      <c r="E70" s="25"/>
      <c r="F70" s="25"/>
      <c r="G70" s="25"/>
      <c r="H70" s="54"/>
      <c r="I70" s="25"/>
      <c r="J70" s="25"/>
      <c r="K70" s="25"/>
      <c r="L70" s="25"/>
      <c r="M70" s="25"/>
      <c r="N70" s="25"/>
      <c r="O70" s="25"/>
      <c r="P70" s="25"/>
      <c r="Q70" s="27"/>
      <c r="R70" s="83"/>
      <c r="S70" s="83"/>
      <c r="T70" s="21"/>
      <c r="U70" s="39"/>
      <c r="V70" s="100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t="27" hidden="1" customHeight="1">
      <c r="A71" s="24"/>
      <c r="B71" s="124"/>
      <c r="C71" s="54"/>
      <c r="D71" s="54"/>
      <c r="E71" s="25"/>
      <c r="F71" s="25"/>
      <c r="G71" s="25"/>
      <c r="H71" s="54"/>
      <c r="I71" s="25"/>
      <c r="J71" s="25"/>
      <c r="K71" s="25"/>
      <c r="L71" s="25"/>
      <c r="M71" s="25"/>
      <c r="N71" s="25"/>
      <c r="O71" s="25"/>
      <c r="P71" s="25"/>
      <c r="Q71" s="27"/>
      <c r="R71" s="112"/>
      <c r="S71" s="112"/>
      <c r="T71" s="46"/>
      <c r="U71" s="47"/>
      <c r="V71" s="100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27" hidden="1" customHeight="1">
      <c r="A72" s="24"/>
      <c r="B72" s="123" t="s">
        <v>11</v>
      </c>
      <c r="C72" s="13"/>
      <c r="D72" s="13"/>
      <c r="E72" s="13"/>
      <c r="F72" s="13"/>
      <c r="G72" s="13"/>
      <c r="H72" s="58"/>
      <c r="I72" s="16"/>
      <c r="J72" s="16"/>
      <c r="K72" s="16"/>
      <c r="L72" s="21"/>
      <c r="M72" s="21"/>
      <c r="N72" s="21"/>
      <c r="O72" s="21"/>
      <c r="P72" s="21"/>
      <c r="Q72" s="152"/>
      <c r="R72" s="89"/>
      <c r="S72" s="89"/>
      <c r="T72" s="80"/>
      <c r="U72" s="79"/>
      <c r="V72" s="15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27" hidden="1" customHeight="1" thickBot="1">
      <c r="A73" s="24"/>
      <c r="B73" s="124"/>
      <c r="C73" s="65"/>
      <c r="D73" s="65"/>
      <c r="E73" s="65"/>
      <c r="F73" s="65"/>
      <c r="G73" s="65"/>
      <c r="H73" s="58"/>
      <c r="I73" s="16"/>
      <c r="J73" s="16"/>
      <c r="K73" s="65"/>
      <c r="L73" s="65"/>
      <c r="M73" s="65"/>
      <c r="N73" s="65"/>
      <c r="O73" s="65"/>
      <c r="P73" s="65"/>
      <c r="Q73" s="15"/>
      <c r="R73" s="101"/>
      <c r="S73" s="101"/>
      <c r="T73" s="92"/>
      <c r="U73" s="102"/>
      <c r="V73" s="93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27" hidden="1" customHeight="1">
      <c r="A74" s="24"/>
      <c r="B74" s="123" t="s">
        <v>12</v>
      </c>
      <c r="C74" s="121"/>
      <c r="D74" s="121"/>
      <c r="E74" s="121"/>
      <c r="F74" s="121"/>
      <c r="G74" s="121"/>
      <c r="H74" s="121"/>
      <c r="I74" s="121"/>
      <c r="J74" s="121"/>
      <c r="K74" s="121"/>
      <c r="L74" s="121"/>
      <c r="M74" s="121"/>
      <c r="N74" s="121"/>
      <c r="O74" s="121"/>
      <c r="P74" s="121"/>
      <c r="Q74" s="16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t="27" hidden="1" customHeight="1">
      <c r="A75" s="24"/>
      <c r="B75" s="124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 t="s">
        <v>31</v>
      </c>
      <c r="O75" s="121"/>
      <c r="P75" s="121"/>
      <c r="Q75" s="16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ht="27" hidden="1" customHeight="1">
      <c r="A76" s="24"/>
      <c r="B76" s="123" t="s">
        <v>13</v>
      </c>
      <c r="C76" s="121"/>
      <c r="D76" s="121"/>
      <c r="E76" s="121"/>
      <c r="F76" s="121"/>
      <c r="G76" s="121"/>
      <c r="H76" s="121"/>
      <c r="I76" s="121"/>
      <c r="J76" s="121"/>
      <c r="K76" s="121"/>
      <c r="L76" s="121"/>
      <c r="M76" s="121"/>
      <c r="N76" s="121"/>
      <c r="O76" s="121"/>
      <c r="P76" s="121"/>
      <c r="Q76" s="16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ht="27" hidden="1" customHeight="1">
      <c r="A77" s="24"/>
      <c r="B77" s="124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6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ht="27" hidden="1" customHeight="1">
      <c r="A78" s="24"/>
      <c r="B78" s="123" t="s">
        <v>14</v>
      </c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6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ht="27" hidden="1" customHeight="1">
      <c r="A79" s="24"/>
      <c r="B79" s="125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6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ht="27" hidden="1" customHeight="1">
      <c r="A80" s="31"/>
      <c r="B80" s="123" t="s">
        <v>15</v>
      </c>
      <c r="C80" s="121"/>
      <c r="D80" s="121"/>
      <c r="E80" s="121"/>
      <c r="F80" s="121"/>
      <c r="G80" s="121"/>
      <c r="H80" s="121"/>
      <c r="I80" s="121"/>
      <c r="J80" s="121"/>
      <c r="K80" s="121"/>
      <c r="L80" s="121"/>
      <c r="M80" s="121"/>
      <c r="N80" s="121"/>
      <c r="O80" s="121"/>
      <c r="P80" s="121"/>
      <c r="Q80" s="16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ht="27" hidden="1" customHeight="1">
      <c r="A81" s="24"/>
      <c r="B81" s="124"/>
      <c r="C81" s="121"/>
      <c r="D81" s="121"/>
      <c r="E81" s="121"/>
      <c r="F81" s="121"/>
      <c r="G81" s="121"/>
      <c r="H81" s="121"/>
      <c r="I81" s="121"/>
      <c r="J81" s="121"/>
      <c r="K81" s="121"/>
      <c r="L81" s="121"/>
      <c r="M81" s="121"/>
      <c r="N81" s="121"/>
      <c r="O81" s="121"/>
      <c r="P81" s="121"/>
      <c r="Q81" s="16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ht="27" hidden="1" customHeight="1">
      <c r="A82" s="31"/>
      <c r="B82" s="123" t="s">
        <v>16</v>
      </c>
      <c r="C82" s="121"/>
      <c r="D82" s="121"/>
      <c r="E82" s="121"/>
      <c r="F82" s="121"/>
      <c r="G82" s="121"/>
      <c r="H82" s="121"/>
      <c r="I82" s="121"/>
      <c r="J82" s="121"/>
      <c r="K82" s="121"/>
      <c r="L82" s="121"/>
      <c r="M82" s="121"/>
      <c r="N82" s="121"/>
      <c r="O82" s="121"/>
      <c r="P82" s="121"/>
      <c r="Q82" s="16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ht="27" hidden="1" customHeight="1">
      <c r="A83" s="24"/>
      <c r="B83" s="128"/>
      <c r="C83" s="121"/>
      <c r="D83" s="121"/>
      <c r="E83" s="121"/>
      <c r="F83" s="121"/>
      <c r="G83" s="121"/>
      <c r="H83" s="121"/>
      <c r="I83" s="121"/>
      <c r="J83" s="121"/>
      <c r="K83" s="121"/>
      <c r="L83" s="121"/>
      <c r="M83" s="121"/>
      <c r="N83" s="121"/>
      <c r="O83" s="121"/>
      <c r="P83" s="121"/>
      <c r="Q83" s="16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ht="27" hidden="1" customHeight="1">
      <c r="A84" s="31"/>
      <c r="B84" s="123" t="s">
        <v>17</v>
      </c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16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ht="27" hidden="1" customHeight="1">
      <c r="A85" s="24"/>
      <c r="B85" s="130"/>
      <c r="C85" s="121"/>
      <c r="D85" s="121"/>
      <c r="E85" s="121"/>
      <c r="F85" s="121"/>
      <c r="G85" s="121"/>
      <c r="H85" s="121"/>
      <c r="I85" s="121"/>
      <c r="J85" s="121"/>
      <c r="K85" s="121"/>
      <c r="L85" s="121"/>
      <c r="M85" s="121"/>
      <c r="N85" s="121"/>
      <c r="O85" s="121"/>
      <c r="P85" s="121"/>
      <c r="Q85" s="16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27" hidden="1" customHeight="1">
      <c r="A86" s="24"/>
      <c r="B86" s="123" t="s">
        <v>18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6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27" hidden="1" customHeight="1">
      <c r="A87" s="24"/>
      <c r="B87" s="124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6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27" hidden="1" customHeight="1">
      <c r="A88" s="24"/>
      <c r="B88" s="123" t="s">
        <v>38</v>
      </c>
      <c r="C88" s="121"/>
      <c r="D88" s="121"/>
      <c r="E88" s="121"/>
      <c r="F88" s="121"/>
      <c r="G88" s="121"/>
      <c r="H88" s="121"/>
      <c r="I88" s="121"/>
      <c r="J88" s="121"/>
      <c r="K88" s="121"/>
      <c r="L88" s="121"/>
      <c r="M88" s="121"/>
      <c r="N88" s="121"/>
      <c r="O88" s="121"/>
      <c r="P88" s="121"/>
      <c r="Q88" s="16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27" hidden="1" customHeight="1">
      <c r="A89" s="24"/>
      <c r="B89" s="124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  <c r="N89" s="121"/>
      <c r="O89" s="121"/>
      <c r="P89" s="121"/>
      <c r="Q89" s="16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27" hidden="1" customHeight="1">
      <c r="A90" s="24"/>
      <c r="B90" s="123" t="s">
        <v>19</v>
      </c>
      <c r="C90" s="121"/>
      <c r="D90" s="121"/>
      <c r="E90" s="121"/>
      <c r="F90" s="121"/>
      <c r="G90" s="121"/>
      <c r="H90" s="121"/>
      <c r="I90" s="121"/>
      <c r="J90" s="121"/>
      <c r="K90" s="121"/>
      <c r="L90" s="121"/>
      <c r="M90" s="121"/>
      <c r="N90" s="121"/>
      <c r="O90" s="121"/>
      <c r="P90" s="121"/>
      <c r="Q90" s="16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27" hidden="1" customHeight="1">
      <c r="A91" s="24"/>
      <c r="B91" s="124"/>
      <c r="C91" s="121"/>
      <c r="D91" s="121"/>
      <c r="E91" s="121"/>
      <c r="F91" s="121"/>
      <c r="G91" s="121"/>
      <c r="H91" s="121"/>
      <c r="I91" s="121"/>
      <c r="J91" s="121"/>
      <c r="K91" s="121"/>
      <c r="L91" s="121"/>
      <c r="M91" s="121"/>
      <c r="N91" s="121"/>
      <c r="O91" s="121"/>
      <c r="P91" s="121"/>
      <c r="Q91" s="16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27" hidden="1" customHeight="1">
      <c r="A92" s="24"/>
      <c r="B92" s="123" t="s">
        <v>20</v>
      </c>
      <c r="C92" s="121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6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ht="27" hidden="1" customHeight="1">
      <c r="A93" s="24"/>
      <c r="B93" s="124"/>
      <c r="C93" s="12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6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27" hidden="1" customHeight="1">
      <c r="A94" s="24"/>
      <c r="B94" s="123" t="s">
        <v>22</v>
      </c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6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ht="27" hidden="1" customHeight="1">
      <c r="A95" s="24"/>
      <c r="B95" s="124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6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spans="1:42" ht="27" hidden="1" customHeight="1">
      <c r="A96" s="24"/>
      <c r="B96" s="123" t="s">
        <v>23</v>
      </c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6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spans="1:42" ht="27" hidden="1" customHeight="1">
      <c r="A97" s="24"/>
      <c r="B97" s="123"/>
      <c r="C97" s="12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6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spans="1:42" ht="27" hidden="1" customHeight="1">
      <c r="A98" s="24"/>
      <c r="B98" s="123" t="s">
        <v>24</v>
      </c>
      <c r="C98" s="12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6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spans="1:42" ht="27" hidden="1" customHeight="1">
      <c r="A99" s="24"/>
      <c r="B99" s="129"/>
      <c r="C99" s="121"/>
      <c r="D99" s="121"/>
      <c r="E99" s="121"/>
      <c r="F99" s="121"/>
      <c r="G99" s="121"/>
      <c r="H99" s="121"/>
      <c r="I99" s="121"/>
      <c r="J99" s="121"/>
      <c r="K99" s="121"/>
      <c r="L99" s="121"/>
      <c r="M99" s="121"/>
      <c r="N99" s="121"/>
      <c r="O99" s="121"/>
      <c r="P99" s="121"/>
      <c r="Q99" s="16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spans="1:42" ht="27" hidden="1" customHeight="1">
      <c r="A100" s="24"/>
      <c r="B100" s="123" t="s">
        <v>25</v>
      </c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6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1:42" ht="27" hidden="1" customHeight="1">
      <c r="A101" s="24"/>
      <c r="B101" s="129"/>
      <c r="C101" s="121"/>
      <c r="D101" s="121"/>
      <c r="E101" s="121"/>
      <c r="F101" s="121"/>
      <c r="G101" s="121"/>
      <c r="H101" s="121"/>
      <c r="I101" s="121"/>
      <c r="J101" s="121"/>
      <c r="K101" s="121"/>
      <c r="L101" s="121"/>
      <c r="M101" s="121"/>
      <c r="N101" s="121"/>
      <c r="O101" s="121"/>
      <c r="P101" s="121"/>
      <c r="Q101" s="16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1:42" ht="27" hidden="1" customHeight="1">
      <c r="A102" s="24"/>
      <c r="B102" s="123" t="s">
        <v>26</v>
      </c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6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2" ht="27" hidden="1" customHeight="1">
      <c r="A103" s="24"/>
      <c r="B103" s="126"/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6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2" ht="27" hidden="1" customHeight="1">
      <c r="A104" s="7"/>
      <c r="B104" s="127" t="s">
        <v>27</v>
      </c>
      <c r="C104" s="12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6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1:42" ht="27" hidden="1" customHeight="1">
      <c r="A105" s="24"/>
      <c r="B105" s="125"/>
      <c r="C105" s="121"/>
      <c r="D105" s="121"/>
      <c r="E105" s="121"/>
      <c r="F105" s="121"/>
      <c r="G105" s="121"/>
      <c r="H105" s="121"/>
      <c r="I105" s="121"/>
      <c r="J105" s="121"/>
      <c r="K105" s="121"/>
      <c r="L105" s="121"/>
      <c r="M105" s="121"/>
      <c r="N105" s="121"/>
      <c r="O105" s="121"/>
      <c r="P105" s="121"/>
      <c r="Q105" s="16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1:42" ht="36.75" customHeight="1">
      <c r="A106" s="24"/>
      <c r="B106" s="123" t="s">
        <v>52</v>
      </c>
      <c r="C106" s="16">
        <f>SUM(C107:C107)</f>
        <v>0.38</v>
      </c>
      <c r="D106" s="121"/>
      <c r="E106" s="16">
        <f>SUM(E107:E107)</f>
        <v>137539.79999999999</v>
      </c>
      <c r="F106" s="16">
        <f>SUM(F107:F107)</f>
        <v>127912</v>
      </c>
      <c r="G106" s="16">
        <f>SUM(G107:G107)</f>
        <v>9627.7999999999956</v>
      </c>
      <c r="H106" s="121"/>
      <c r="I106" s="121"/>
      <c r="J106" s="121"/>
      <c r="K106" s="121"/>
      <c r="L106" s="121"/>
      <c r="M106" s="121"/>
      <c r="N106" s="121"/>
      <c r="O106" s="121"/>
      <c r="P106" s="121"/>
      <c r="Q106" s="16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1:42" ht="66" customHeight="1">
      <c r="A107" s="24">
        <v>1</v>
      </c>
      <c r="B107" s="129" t="s">
        <v>54</v>
      </c>
      <c r="C107" s="56">
        <v>0.38</v>
      </c>
      <c r="D107" s="33"/>
      <c r="E107" s="56">
        <v>137539.79999999999</v>
      </c>
      <c r="F107" s="69">
        <v>127912</v>
      </c>
      <c r="G107" s="69">
        <v>9627.7999999999956</v>
      </c>
      <c r="H107" s="65"/>
      <c r="I107" s="65"/>
      <c r="J107" s="65"/>
      <c r="K107" s="65"/>
      <c r="L107" s="65"/>
      <c r="M107" s="65"/>
      <c r="N107" s="121"/>
      <c r="O107" s="121"/>
      <c r="P107" s="121"/>
      <c r="Q107" s="16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1:42" ht="38.25" customHeight="1">
      <c r="A108" s="35"/>
      <c r="B108" s="123" t="s">
        <v>8</v>
      </c>
      <c r="C108" s="173"/>
      <c r="D108" s="174"/>
      <c r="E108" s="173"/>
      <c r="F108" s="175"/>
      <c r="G108" s="175"/>
      <c r="H108" s="16">
        <f>SUM(H109:H114)</f>
        <v>28.679000000000002</v>
      </c>
      <c r="I108" s="19"/>
      <c r="J108" s="16">
        <f>SUM(J109:J114)</f>
        <v>482220.89098000003</v>
      </c>
      <c r="K108" s="16">
        <f t="shared" ref="K108:L108" si="0">SUM(K109:K114)</f>
        <v>453287.6375212</v>
      </c>
      <c r="L108" s="16">
        <f t="shared" si="0"/>
        <v>28933.25345880002</v>
      </c>
      <c r="M108" s="176"/>
      <c r="N108" s="171"/>
      <c r="O108" s="171"/>
      <c r="P108" s="171"/>
      <c r="Q108" s="17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33" customHeight="1">
      <c r="A109" s="35">
        <v>2</v>
      </c>
      <c r="B109" s="205" t="s">
        <v>59</v>
      </c>
      <c r="C109" s="173"/>
      <c r="D109" s="174"/>
      <c r="E109" s="173"/>
      <c r="F109" s="175"/>
      <c r="G109" s="175"/>
      <c r="H109" s="51">
        <v>4.5620000000000003</v>
      </c>
      <c r="I109" s="174"/>
      <c r="J109" s="56">
        <v>38777</v>
      </c>
      <c r="K109" s="56">
        <f>J109*0.94</f>
        <v>36450.379999999997</v>
      </c>
      <c r="L109" s="56">
        <f>J109-K109</f>
        <v>2326.6200000000026</v>
      </c>
      <c r="M109" s="176"/>
      <c r="N109" s="171"/>
      <c r="O109" s="171"/>
      <c r="P109" s="171"/>
      <c r="Q109" s="17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33" customHeight="1">
      <c r="A110" s="35">
        <v>3</v>
      </c>
      <c r="B110" s="124" t="s">
        <v>60</v>
      </c>
      <c r="C110" s="173"/>
      <c r="D110" s="174"/>
      <c r="E110" s="173"/>
      <c r="F110" s="175"/>
      <c r="G110" s="175"/>
      <c r="H110" s="51">
        <v>9.6370000000000005</v>
      </c>
      <c r="I110" s="174"/>
      <c r="J110" s="56">
        <v>160212.34043000001</v>
      </c>
      <c r="K110" s="56">
        <f>J110*0.94</f>
        <v>150599.60000420001</v>
      </c>
      <c r="L110" s="56">
        <f>J110-K110</f>
        <v>9612.7404258000024</v>
      </c>
      <c r="M110" s="176"/>
      <c r="N110" s="171"/>
      <c r="O110" s="171"/>
      <c r="P110" s="171"/>
      <c r="Q110" s="17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1:42" ht="38.1" customHeight="1">
      <c r="A111" s="35">
        <v>4</v>
      </c>
      <c r="B111" s="124" t="s">
        <v>63</v>
      </c>
      <c r="C111" s="173"/>
      <c r="D111" s="174"/>
      <c r="E111" s="173"/>
      <c r="F111" s="175"/>
      <c r="G111" s="175"/>
      <c r="H111" s="51">
        <v>0.4</v>
      </c>
      <c r="I111" s="174"/>
      <c r="J111" s="56">
        <v>70000</v>
      </c>
      <c r="K111" s="56">
        <f>J111*0.94</f>
        <v>65800</v>
      </c>
      <c r="L111" s="56">
        <f>J111-K111</f>
        <v>4200</v>
      </c>
      <c r="M111" s="176"/>
      <c r="N111" s="171"/>
      <c r="O111" s="171"/>
      <c r="P111" s="171"/>
      <c r="Q111" s="17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1:42" ht="33" customHeight="1">
      <c r="A112" s="207">
        <v>5</v>
      </c>
      <c r="B112" s="206" t="s">
        <v>61</v>
      </c>
      <c r="C112" s="173"/>
      <c r="D112" s="174"/>
      <c r="E112" s="173"/>
      <c r="F112" s="175"/>
      <c r="G112" s="175"/>
      <c r="H112" s="51">
        <v>2.5070000000000001</v>
      </c>
      <c r="I112" s="174"/>
      <c r="J112" s="56">
        <v>42330</v>
      </c>
      <c r="K112" s="56">
        <f>J112*0.94</f>
        <v>39790.199999999997</v>
      </c>
      <c r="L112" s="56">
        <f>J112-K112</f>
        <v>2539.8000000000029</v>
      </c>
      <c r="M112" s="176"/>
      <c r="N112" s="171"/>
      <c r="O112" s="171"/>
      <c r="P112" s="171"/>
      <c r="Q112" s="17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1:42" ht="33" customHeight="1">
      <c r="A113" s="207">
        <v>6</v>
      </c>
      <c r="B113" s="124" t="s">
        <v>62</v>
      </c>
      <c r="C113" s="173"/>
      <c r="D113" s="174"/>
      <c r="E113" s="173"/>
      <c r="F113" s="175"/>
      <c r="G113" s="175"/>
      <c r="H113" s="51">
        <v>11.173</v>
      </c>
      <c r="I113" s="174"/>
      <c r="J113" s="56">
        <v>164101.55055000001</v>
      </c>
      <c r="K113" s="56">
        <f>J113*0.94</f>
        <v>154255.457517</v>
      </c>
      <c r="L113" s="56">
        <f>J113-K113</f>
        <v>9846.0930330000119</v>
      </c>
      <c r="M113" s="176"/>
      <c r="N113" s="171"/>
      <c r="O113" s="171"/>
      <c r="P113" s="171"/>
      <c r="Q113" s="17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1:42" ht="33" customHeight="1">
      <c r="A114" s="207">
        <v>7</v>
      </c>
      <c r="B114" s="205" t="s">
        <v>64</v>
      </c>
      <c r="C114" s="56"/>
      <c r="D114" s="33"/>
      <c r="E114" s="56"/>
      <c r="F114" s="69"/>
      <c r="G114" s="69"/>
      <c r="H114" s="51">
        <v>0.4</v>
      </c>
      <c r="I114" s="33"/>
      <c r="J114" s="56">
        <v>6800</v>
      </c>
      <c r="K114" s="56">
        <f>J114*0.94</f>
        <v>6392</v>
      </c>
      <c r="L114" s="56">
        <f>J114-K114</f>
        <v>408</v>
      </c>
      <c r="M114" s="65"/>
      <c r="N114" s="121"/>
      <c r="O114" s="121"/>
      <c r="P114" s="121"/>
      <c r="Q114" s="16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1:42" ht="30.75" customHeight="1">
      <c r="A115" s="35"/>
      <c r="B115" s="123" t="s">
        <v>23</v>
      </c>
      <c r="C115" s="173"/>
      <c r="D115" s="174"/>
      <c r="E115" s="173"/>
      <c r="F115" s="175"/>
      <c r="G115" s="175"/>
      <c r="H115" s="16">
        <f>SUM(H116:H117)</f>
        <v>2.25</v>
      </c>
      <c r="I115" s="176"/>
      <c r="J115" s="16">
        <f t="shared" ref="J115:L115" si="1">SUM(J116:J117)</f>
        <v>79807.33</v>
      </c>
      <c r="K115" s="16">
        <f t="shared" si="1"/>
        <v>75817</v>
      </c>
      <c r="L115" s="16">
        <f t="shared" si="1"/>
        <v>3990.3299999999963</v>
      </c>
      <c r="M115" s="176"/>
      <c r="N115" s="171"/>
      <c r="O115" s="171"/>
      <c r="P115" s="171"/>
      <c r="Q115" s="17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1:42" ht="35.1" customHeight="1">
      <c r="A116" s="35">
        <v>8</v>
      </c>
      <c r="B116" s="129" t="s">
        <v>55</v>
      </c>
      <c r="C116" s="173"/>
      <c r="D116" s="174"/>
      <c r="E116" s="173"/>
      <c r="F116" s="175"/>
      <c r="G116" s="175"/>
      <c r="H116" s="56">
        <v>1.88</v>
      </c>
      <c r="I116" s="33"/>
      <c r="J116" s="56">
        <v>71762.39</v>
      </c>
      <c r="K116" s="56">
        <v>68174.3</v>
      </c>
      <c r="L116" s="56">
        <f>J116-K116</f>
        <v>3588.0899999999965</v>
      </c>
      <c r="M116" s="176"/>
      <c r="N116" s="171"/>
      <c r="O116" s="171"/>
      <c r="P116" s="171"/>
      <c r="Q116" s="17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1:42" ht="35.1" customHeight="1">
      <c r="A117" s="35">
        <v>9</v>
      </c>
      <c r="B117" s="129" t="s">
        <v>56</v>
      </c>
      <c r="C117" s="173"/>
      <c r="D117" s="174"/>
      <c r="E117" s="173"/>
      <c r="F117" s="175"/>
      <c r="G117" s="175"/>
      <c r="H117" s="56">
        <v>0.37</v>
      </c>
      <c r="I117" s="33"/>
      <c r="J117" s="56">
        <v>8044.94</v>
      </c>
      <c r="K117" s="56">
        <v>7642.7</v>
      </c>
      <c r="L117" s="56">
        <f>J117-K117</f>
        <v>402.23999999999978</v>
      </c>
      <c r="M117" s="176"/>
      <c r="N117" s="171"/>
      <c r="O117" s="171"/>
      <c r="P117" s="171"/>
      <c r="Q117" s="17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1:42" ht="27" customHeight="1" thickBot="1">
      <c r="A118" s="163"/>
      <c r="B118" s="164"/>
      <c r="C118" s="92"/>
      <c r="D118" s="92"/>
      <c r="E118" s="92"/>
      <c r="F118" s="92"/>
      <c r="G118" s="92"/>
      <c r="H118" s="92"/>
      <c r="I118" s="92"/>
      <c r="J118" s="92"/>
      <c r="K118" s="92"/>
      <c r="L118" s="92"/>
      <c r="M118" s="92"/>
      <c r="N118" s="165"/>
      <c r="O118" s="165"/>
      <c r="P118" s="165"/>
      <c r="Q118" s="166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1:42"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1:42"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 t="s">
        <v>21</v>
      </c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1:42"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1:42"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1:42">
      <c r="C123" s="2"/>
      <c r="D123" s="2" t="s">
        <v>33</v>
      </c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1:42">
      <c r="C124" s="2"/>
      <c r="D124" s="2"/>
      <c r="E124" s="2"/>
      <c r="F124" s="2"/>
      <c r="G124" s="2"/>
      <c r="H124" s="2"/>
      <c r="I124" s="2" t="s">
        <v>33</v>
      </c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spans="1:42"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spans="1:42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1:42"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1:42"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3:42"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</sheetData>
  <mergeCells count="25">
    <mergeCell ref="A9:Q9"/>
    <mergeCell ref="B10:Q10"/>
    <mergeCell ref="B59:Q59"/>
    <mergeCell ref="M6:N6"/>
    <mergeCell ref="O6:O7"/>
    <mergeCell ref="P6:Q6"/>
    <mergeCell ref="R6:S6"/>
    <mergeCell ref="T6:T7"/>
    <mergeCell ref="U6:V6"/>
    <mergeCell ref="C6:D6"/>
    <mergeCell ref="E6:E7"/>
    <mergeCell ref="F6:G6"/>
    <mergeCell ref="H6:I6"/>
    <mergeCell ref="J6:J7"/>
    <mergeCell ref="K6:L6"/>
    <mergeCell ref="K1:Q1"/>
    <mergeCell ref="R1:V1"/>
    <mergeCell ref="A2:V2"/>
    <mergeCell ref="A3:V3"/>
    <mergeCell ref="A5:A7"/>
    <mergeCell ref="B5:B7"/>
    <mergeCell ref="C5:G5"/>
    <mergeCell ref="H5:L5"/>
    <mergeCell ref="M5:Q5"/>
    <mergeCell ref="R5:V5"/>
  </mergeCells>
  <printOptions horizontalCentered="1"/>
  <pageMargins left="0.59055118110236227" right="0.59055118110236227" top="0.59055118110236227" bottom="0.59055118110236227" header="0.19685039370078741" footer="0.11811023622047245"/>
  <pageSetup paperSize="9" scale="53" firstPageNumber="58" fitToHeight="7" orientation="landscape" useFirstPageNumber="1" r:id="rId1"/>
  <headerFooter alignWithMargins="0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16.05.2023 плюс Ровеньки </vt:lpstr>
      <vt:lpstr>06.08.2023 в поправки</vt:lpstr>
      <vt:lpstr>'06.08.2023 в поправки'!Заголовки_для_печати</vt:lpstr>
      <vt:lpstr>'16.05.2023 плюс Ровеньки '!Заголовки_для_печати</vt:lpstr>
      <vt:lpstr>'06.08.2023 в поправки'!Область_печати</vt:lpstr>
      <vt:lpstr>'16.05.2023 плюс Ровеньки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Шеховцова</dc:creator>
  <cp:lastModifiedBy>Шеховцова</cp:lastModifiedBy>
  <cp:lastPrinted>2024-08-06T14:04:50Z</cp:lastPrinted>
  <dcterms:created xsi:type="dcterms:W3CDTF">2020-10-29T15:31:04Z</dcterms:created>
  <dcterms:modified xsi:type="dcterms:W3CDTF">2024-08-06T14:04:54Z</dcterms:modified>
</cp:coreProperties>
</file>